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090" tabRatio="632" activeTab="3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7 " sheetId="7" r:id="rId7"/>
    <sheet name="Прил8" sheetId="8" r:id="rId8"/>
    <sheet name="Прил9" sheetId="9" r:id="rId9"/>
    <sheet name="Прил10" sheetId="10" r:id="rId10"/>
    <sheet name="Прил11" sheetId="11" r:id="rId11"/>
  </sheets>
  <externalReferences>
    <externalReference r:id="rId14"/>
    <externalReference r:id="rId15"/>
  </externalReferences>
  <definedNames>
    <definedName name="_Date_" localSheetId="1">'[2]Таблица1'!#REF!</definedName>
    <definedName name="_Date_" localSheetId="4">'[1]Таблица1'!#REF!</definedName>
    <definedName name="_Date_">'[1]Таблица1'!#REF!</definedName>
    <definedName name="_PBuh_" localSheetId="4">#REF!</definedName>
    <definedName name="_PBuh_">#REF!</definedName>
    <definedName name="_PBuhN_" localSheetId="4">#REF!</definedName>
    <definedName name="_PBuhN_">#REF!</definedName>
    <definedName name="_PRuk_" localSheetId="4">#REF!</definedName>
    <definedName name="_PRuk_">#REF!</definedName>
    <definedName name="_PRukN_" localSheetId="4">#REF!</definedName>
    <definedName name="_PRukN_">#REF!</definedName>
    <definedName name="_xlnm._FilterDatabase" localSheetId="2" hidden="1">'Прил.3'!$B$8:$H$512</definedName>
    <definedName name="_xlnm._FilterDatabase" localSheetId="3" hidden="1">'Прил.4'!$B$8:$H$512</definedName>
    <definedName name="_xlnm._FilterDatabase" localSheetId="4" hidden="1">'Прил.5'!$B$8:$H$581</definedName>
    <definedName name="acc2">#REF!</definedName>
    <definedName name="add_bk">#REF!</definedName>
    <definedName name="add_bk_n">#REF!</definedName>
    <definedName name="ate">#REF!</definedName>
    <definedName name="ate_n">#REF!</definedName>
    <definedName name="ate_n0">#REF!</definedName>
    <definedName name="bacc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ate">#REF!</definedName>
    <definedName name="Chef_Dol">#REF!</definedName>
    <definedName name="Chef_FIO">#REF!</definedName>
    <definedName name="cibk">#REF!</definedName>
    <definedName name="cidep">#REF!</definedName>
    <definedName name="ciinc">#REF!</definedName>
    <definedName name="ciinc1">#REF!</definedName>
    <definedName name="ciinc3">#REF!</definedName>
    <definedName name="ciinc5">#REF!</definedName>
    <definedName name="ciinc7">#REF!</definedName>
    <definedName name="ciinc8">#REF!</definedName>
    <definedName name="ciitem">#REF!</definedName>
    <definedName name="cimns">#REF!</definedName>
    <definedName name="ciprog">#REF!</definedName>
    <definedName name="corr2">#REF!</definedName>
    <definedName name="corr2_inn">#REF!</definedName>
    <definedName name="corr2_n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bk">#REF!</definedName>
    <definedName name="ibk_n">#REF!</definedName>
    <definedName name="idep_n">#REF!</definedName>
    <definedName name="iinc_n">#REF!</definedName>
    <definedName name="iinc1_n">#REF!</definedName>
    <definedName name="iinc3_n">#REF!</definedName>
    <definedName name="iinc5_n">#REF!</definedName>
    <definedName name="iinc7_n">#REF!</definedName>
    <definedName name="iinc8_n">#REF!</definedName>
    <definedName name="iitem_n">#REF!</definedName>
    <definedName name="imns">#REF!</definedName>
    <definedName name="imns_inn">#REF!</definedName>
    <definedName name="imns_n">#REF!</definedName>
    <definedName name="imns_n0">#REF!</definedName>
    <definedName name="iprog_n">#REF!</definedName>
    <definedName name="IsUp_acc2">#REF!</definedName>
    <definedName name="IsUp_add_bk">#REF!</definedName>
    <definedName name="IsUp_add_bk_n">#REF!</definedName>
    <definedName name="IsUp_ate">#REF!</definedName>
    <definedName name="IsUp_ate_n">#REF!</definedName>
    <definedName name="IsUp_ate_n0">#REF!</definedName>
    <definedName name="IsUp_bacc">#REF!</definedName>
    <definedName name="IsUp_bcorr">#REF!</definedName>
    <definedName name="IsUp_bcorr_lev">#REF!</definedName>
    <definedName name="IsUp_bcorr_n">#REF!</definedName>
    <definedName name="IsUp_cacc2">#REF!</definedName>
    <definedName name="IsUp_cadd_bk">#REF!</definedName>
    <definedName name="IsUp_cate">#REF!</definedName>
    <definedName name="IsUp_cibk">#REF!</definedName>
    <definedName name="IsUp_cidep">#REF!</definedName>
    <definedName name="IsUp_ciinc">#REF!</definedName>
    <definedName name="IsUp_ciinc1">#REF!</definedName>
    <definedName name="IsUp_ciinc3">#REF!</definedName>
    <definedName name="IsUp_ciinc5">#REF!</definedName>
    <definedName name="IsUp_ciinc7">#REF!</definedName>
    <definedName name="IsUp_ciinc8">#REF!</definedName>
    <definedName name="IsUp_ciitem">#REF!</definedName>
    <definedName name="IsUp_cimns">#REF!</definedName>
    <definedName name="IsUp_ciprog">#REF!</definedName>
    <definedName name="IsUp_corr2">#REF!</definedName>
    <definedName name="IsUp_corr2_inn">#REF!</definedName>
    <definedName name="IsUp_corr2_n">#REF!</definedName>
    <definedName name="IsUp_date">#REF!</definedName>
    <definedName name="IsUp_ibk">#REF!</definedName>
    <definedName name="IsUp_ibk_n">#REF!</definedName>
    <definedName name="IsUp_idep_n">#REF!</definedName>
    <definedName name="IsUp_iinc_n">#REF!</definedName>
    <definedName name="IsUp_iinc1_n">#REF!</definedName>
    <definedName name="IsUp_iinc3_n">#REF!</definedName>
    <definedName name="IsUp_iinc5_n">#REF!</definedName>
    <definedName name="IsUp_iinc7_n">#REF!</definedName>
    <definedName name="IsUp_iinc8_n">#REF!</definedName>
    <definedName name="IsUp_iitem_n">#REF!</definedName>
    <definedName name="IsUp_imns">#REF!</definedName>
    <definedName name="IsUp_imns_inn">#REF!</definedName>
    <definedName name="IsUp_imns_n">#REF!</definedName>
    <definedName name="IsUp_imns_n0">#REF!</definedName>
    <definedName name="IsUp_iprog_n">#REF!</definedName>
    <definedName name="IsUp_izm">#REF!</definedName>
    <definedName name="IsUp_link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s">#REF!</definedName>
    <definedName name="IsUp_sy0">#REF!</definedName>
    <definedName name="IsUp_sy1">#REF!</definedName>
    <definedName name="IsUp_sy2">#REF!</definedName>
    <definedName name="izm">#REF!</definedName>
    <definedName name="link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6">#REF!</definedName>
    <definedName name="nCheck_17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y0">#REF!</definedName>
    <definedName name="sy1">#REF!</definedName>
    <definedName name="sy2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VARIANT_LINK">#REF!</definedName>
    <definedName name="VARIANT_NAME">#REF!</definedName>
    <definedName name="Zam_Boss_FIO">#REF!</definedName>
    <definedName name="Zam_Buh_FIO">#REF!</definedName>
    <definedName name="Zam_Chef_FIO">#REF!</definedName>
    <definedName name="_xlnm.Print_Area" localSheetId="2">'Прил.3'!$B$2:$K$512</definedName>
    <definedName name="_xlnm.Print_Area" localSheetId="3">'Прил.4'!$B$2:$K$512</definedName>
    <definedName name="_xlnm.Print_Area" localSheetId="4">'Прил.5'!$B$2:$L$581</definedName>
    <definedName name="_xlnm.Print_Area" localSheetId="5">'Прил.6'!$B$2:$AC$281</definedName>
    <definedName name="ррр" localSheetId="4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<sst xmlns="http://schemas.openxmlformats.org/spreadsheetml/2006/main" count="8012" uniqueCount="583">
  <si>
    <t>БФ05118</t>
  </si>
  <si>
    <t>500</t>
  </si>
  <si>
    <t>Мероприятия по обеспечению мобилизационной подготовки экономики в рамках  непрограммной части районного бюджета</t>
  </si>
  <si>
    <t>БФ07611</t>
  </si>
  <si>
    <t>Мероприяти по предупреждению и ликвидации последствий чрезвычайных ситуаций и стихийных бедствий в рамках  непрограммной части районного бюджета</t>
  </si>
  <si>
    <t>БФ07612</t>
  </si>
  <si>
    <t>ЛБ00000</t>
  </si>
  <si>
    <t>ЛБ18525</t>
  </si>
  <si>
    <t>Предоставление субсидий бюджетным, автономным учреждениям и иным некоммерческим организациям</t>
  </si>
  <si>
    <t>600</t>
  </si>
  <si>
    <t>Другие виды транспорта в рамках  непрограммной части районного бюджета</t>
  </si>
  <si>
    <t>БФ07613</t>
  </si>
  <si>
    <t>Поддержка дорожного хозяйства в рамках непрограммной части районного бюджета</t>
  </si>
  <si>
    <t>БФ07614</t>
  </si>
  <si>
    <t>Прочие мероприятия по благоустройству городских округов и поселений в рамках непрограммной части районного бюджета</t>
  </si>
  <si>
    <t>БФ07615</t>
  </si>
  <si>
    <t>Обеспечение деятельности детских дошкольных учреждений в рамках непрограммной части районного бюджета</t>
  </si>
  <si>
    <t>БФ07811</t>
  </si>
  <si>
    <t>БФ07157</t>
  </si>
  <si>
    <t>Подпрограмма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2014-2015 годы"</t>
  </si>
  <si>
    <t>Л220000</t>
  </si>
  <si>
    <t>Реализация мероприятий подпрограммы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2014-2015 годы"</t>
  </si>
  <si>
    <t>Л228514</t>
  </si>
  <si>
    <t>БФ07241</t>
  </si>
  <si>
    <t>БФ07150</t>
  </si>
  <si>
    <t>БФ07812</t>
  </si>
  <si>
    <t>БФ07813</t>
  </si>
  <si>
    <t>Подпрограмма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2014-2015 годы"</t>
  </si>
  <si>
    <t>Л230000</t>
  </si>
  <si>
    <t>Реализация мероприятий подпрограммы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2014-2015 годы"</t>
  </si>
  <si>
    <t>Л238515</t>
  </si>
  <si>
    <t>БФ07823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</si>
  <si>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непрограммной части районного бюджета за счет средств районного бюджета</t>
  </si>
  <si>
    <t>Мероприятия подпрограммы "Обеспечение жильем молодых семей" федеральной целевой программы "Жилище" на 2011-2015 годы в рамках муниципальной программы Глазуновского района "Обеспечение жильем молодых семей на 2014-2016 годы"</t>
  </si>
  <si>
    <t>Л515020</t>
  </si>
  <si>
    <t>Софинансирование мероприятий подпрограммы "Обеспечение жильем молодых семей" федеральной целевой программы "Жилище" на 2011-2015 годы в рамках муниципальной программы Глазуновского района "Обеспечение жильем молодых семей на 2014-2016 годы" за счет средств областного бюджета</t>
  </si>
  <si>
    <t>Л517019</t>
  </si>
  <si>
    <t>Подпрограмма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2014-2015 годы"</t>
  </si>
  <si>
    <t>Л240000</t>
  </si>
  <si>
    <t>400</t>
  </si>
  <si>
    <t>412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</si>
  <si>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</si>
  <si>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</si>
  <si>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"Организация проведения оплачиваемых общественных работ в Глазуновском районе на 2014-2018 годы"</t>
  </si>
  <si>
    <t>Реализация мероприятий муниципальной программы "Организация проведения оплачиваемых общественных работ в Глазуновском районе на 2014-2018 годы"</t>
  </si>
  <si>
    <t>ЛП18533</t>
  </si>
  <si>
    <t>Реализация мероприятий муниципальной программы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</si>
  <si>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ЛП00000</t>
  </si>
  <si>
    <t>Муниципальное казенное учреждение культуры "Межпоселенческая районная библиотека" Глазуновского района Орловской области</t>
  </si>
  <si>
    <t xml:space="preserve">Реализация мероприятий подпрограммы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2014-2015 </t>
  </si>
  <si>
    <t>Л248516</t>
  </si>
  <si>
    <t>БФ07085</t>
  </si>
  <si>
    <t>Процент исполнения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</si>
  <si>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</si>
  <si>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</si>
  <si>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</si>
  <si>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1 01 02030 01 0000 110</t>
  </si>
  <si>
    <t>1 01 02040 01 0000 110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</si>
  <si>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</si>
  <si>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</si>
  <si>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Социальное обеспечение и иные выплаты населению</t>
  </si>
  <si>
    <t>Муниципальная программа Глазуновского района "Профилактика правонарушений на 2014-2018 годы в Глазуновском районе Орловской области"</t>
  </si>
  <si>
    <t>Л300000</t>
  </si>
  <si>
    <t>Подпрограмма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</si>
  <si>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Л310000</t>
  </si>
  <si>
    <t>Реализация мероприятий подпрограммы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</si>
  <si>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Л318517</t>
  </si>
  <si>
    <t>Подпрограмма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</si>
  <si>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Л320000</t>
  </si>
  <si>
    <t>Реализация мероприятий подпрограммы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</si>
  <si>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Л328518</t>
  </si>
  <si>
    <t>Л400000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</si>
  <si>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</t>
  </si>
  <si>
    <t>Л410000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</si>
  <si>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</t>
  </si>
  <si>
    <t>Л418519</t>
  </si>
  <si>
    <t>Муниципальная программа Глазуновского района "Нравственное и патриотическое воспитание граждан на 2014-2016 годы"</t>
  </si>
  <si>
    <t>Л600000</t>
  </si>
  <si>
    <t>Реализация мероприятий муниципальной программы Глазуновского района "Нравственное и патриотическое воспитание граждан на 2014-2016 годы"</t>
  </si>
  <si>
    <t>Л618521</t>
  </si>
  <si>
    <t>Муниципальная программа Глазуновского района "Комплексные меры противодействия злоупотреблению наркотиками и их незаконному обороту"</t>
  </si>
  <si>
    <t>Л800000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</si>
  <si>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обороту"</t>
  </si>
  <si>
    <t>Л818523</t>
  </si>
  <si>
    <t>ЛЛ00000</t>
  </si>
  <si>
    <t>ЛЛ18526</t>
  </si>
  <si>
    <t>Муниципальная программа Глазуновского района "Молодежь Глазуновского района на 2014-2016 годы"</t>
  </si>
  <si>
    <t>ЛД00000</t>
  </si>
  <si>
    <t>Подпрограмма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2014-2016 годы"</t>
  </si>
  <si>
    <t>ЛД10000</t>
  </si>
  <si>
    <t>Реализация мероприятий подпрограммы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2014-2016 годы"</t>
  </si>
  <si>
    <t>ЛД18527</t>
  </si>
  <si>
    <t>Подпрограмма "Профилактика асоциальных явлений в молодежной среде" в рамках муниципальной программы Глазуновского района "Молодежь Глазуновского района на 2014-2016 годы"</t>
  </si>
  <si>
    <t>ЛД20000</t>
  </si>
  <si>
    <t>Реализация мероприятий подпрограммы "Профилактика асоциальных явлений в молодежной среде" в рамках муниципальной программы Глазуновского района "Молодежь Глазуновского района на 2014-2016 годы"</t>
  </si>
  <si>
    <t>ЛД28528</t>
  </si>
  <si>
    <t>Подпрограмма "Поддержка талантливой молодежи и молодежных инициатив" в рамках муниципальной программы Глазуновского района "Молодежь Глазуновского района на 2014-2016 годы"</t>
  </si>
  <si>
    <t>ЛД40000</t>
  </si>
  <si>
    <t>Реализация мероприятий подпрограммы "Поддержка талантливой молодежи и молодежных инициатив" в рамках муниципальной программы Глазуновского района "Молодежь Глазуновского района на 2014-2016 годы"</t>
  </si>
  <si>
    <t>ЛД48531</t>
  </si>
  <si>
    <t>БФ07814</t>
  </si>
  <si>
    <t>БФ07815</t>
  </si>
  <si>
    <t>БФ07816</t>
  </si>
  <si>
    <t>БФ07817</t>
  </si>
  <si>
    <t>300</t>
  </si>
  <si>
    <t>БФ07818</t>
  </si>
  <si>
    <t>ЛД30000</t>
  </si>
  <si>
    <t>ЛД38529</t>
  </si>
  <si>
    <t>БФ05260</t>
  </si>
  <si>
    <t>БФ07151</t>
  </si>
  <si>
    <t>БФ07247</t>
  </si>
  <si>
    <t>БФ07248</t>
  </si>
  <si>
    <t>БФ07250</t>
  </si>
  <si>
    <t>БФ07160</t>
  </si>
  <si>
    <t>Муниципальная программа "Развитие физической культуры и массового спорта в Глазуновском районе"</t>
  </si>
  <si>
    <t>Л700000</t>
  </si>
  <si>
    <t>Реализация мероприятий муниципальной программы "Развитие физической культуры и массового спорта в Глазуновском районе"</t>
  </si>
  <si>
    <t>Л718522</t>
  </si>
  <si>
    <t>Обслуживание государственного (муниципального) долга</t>
  </si>
  <si>
    <t>700</t>
  </si>
  <si>
    <t>БФ07156</t>
  </si>
  <si>
    <t>БФ07821</t>
  </si>
  <si>
    <t>Реализация мероприятий подпрограммы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2014-2015 годы"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</si>
  <si>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</si>
  <si>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</si>
  <si>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Всего доходы</t>
  </si>
  <si>
    <t>2 02 04000 00 0000 151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</si>
  <si>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</si>
  <si>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</si>
  <si>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</si>
  <si>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субвенции бюджетам муниципальных районов</t>
  </si>
  <si>
    <t>Субсидии бюджетным учреждениям на иные цели</t>
  </si>
  <si>
    <t>612</t>
  </si>
  <si>
    <t>к Решению Глазуновского районного Совета народных депутатов</t>
  </si>
  <si>
    <t>310</t>
  </si>
  <si>
    <t>БФ07133</t>
  </si>
  <si>
    <t>Глава муниципального образования в рамках непрограммной части районного бюджета</t>
  </si>
  <si>
    <t>Депутаты представительного органа муниципального образования в рамках непрограммной части районного бюджета</t>
  </si>
  <si>
    <t>Резервные фонды местных администраций в рамках непрограммной части районного бюджета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</si>
  <si>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</si>
  <si>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Выполнение других обязательств органов местного самоуправления в рамках непрограммной части районного бюджета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</si>
  <si>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</si>
  <si>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2 02 04052 05 0000 151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</si>
  <si>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</si>
  <si>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Распределение бюджетных ассигнований по целевым статьям (муниципальным программам Глазуновского района и непрограммным направлениям деятельности), группам видов расходов, разделам, подразделам классификации расходов районного бюджета в 1 полугодии 2014 года</t>
  </si>
  <si>
    <t>р</t>
  </si>
  <si>
    <t>о</t>
  </si>
  <si>
    <t>ф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</si>
  <si>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</si>
  <si>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2 02 02088 05 0001 151</t>
  </si>
  <si>
    <t>2 02 02089 05 0001 151</t>
  </si>
  <si>
    <t>"Об исполнении районного бюджета за 1 полугодие 2014 года"</t>
  </si>
  <si>
    <t>Доходы районного бюджета в 1 полугодии 2014 года</t>
  </si>
  <si>
    <t>Распределение бюджетных ассигнований в 1 полугодии 2014 года по разделам и подразделам, целевым статьям и видам расходов классификации расходов районного бюджета</t>
  </si>
  <si>
    <t xml:space="preserve">Распределение бюджетных ассигнований в 1 полугодии 2014 года по ведомственной структуре расходов </t>
  </si>
  <si>
    <t>БФ09501</t>
  </si>
  <si>
    <t xml:space="preserve">Средства государственной корпорации Фонд содействия реформированию жилищно-коммунального хозяйства </t>
  </si>
  <si>
    <t>5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</si>
  <si>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</si>
  <si>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мероприятий по капитальному ремонту многоквартирных домов за счет средств государственной корпорации - Фонд содействия реформированию жилищно-коммунального хозяйства в рамках непрограммной части районного бюджета</t>
  </si>
  <si>
    <t>БФ05134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</si>
  <si>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</si>
  <si>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БФ05147</t>
  </si>
  <si>
    <t>Предоставление иных ьужбюджетных трансфертов на выплату денежного поощрения муниципальным учреждениям культуры, находящимся на территориях сельских поселений и их работникам в рамках непрограммной части районного бюджета</t>
  </si>
  <si>
    <t>БФ05146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</si>
  <si>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непрограммной части районного бюджета</t>
  </si>
  <si>
    <t>Управление образования администрации Глазуновского района</t>
  </si>
  <si>
    <t>Увеличение прочих остатков денежных средств  бюджетов муниципальных районов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</si>
  <si>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непрограммной части районного бюджета</t>
  </si>
  <si>
    <t xml:space="preserve">Возмещение расходов бюджетов муниципальных образований на обеспечение питанием учащихся муниципальных общеобразовательных учреждений в рамках непрограммной части районного бюджета </t>
  </si>
  <si>
    <t>Ежемесячное денежное вознаграждение за классное руководство в рамках непрограммной части районного бюджета</t>
  </si>
  <si>
    <t>Обеспечение деятельности общеобразовательных учреждений в рамках непрограммной части районного бюджета</t>
  </si>
  <si>
    <t>Обеспечение деятельности учреждений дополнительного образования в рамках непрограммной части районного бюджета</t>
  </si>
  <si>
    <t>Мероприятия по организации оздоровительной кампании для детей в рамках непрограммной части районного бюджета</t>
  </si>
  <si>
    <t>Отклонение тыс.руб.</t>
  </si>
  <si>
    <t>Приложение 2</t>
  </si>
  <si>
    <t>Исполнено тыс.руб.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</si>
  <si>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в рамках непрограммной части районного бюджета</t>
  </si>
  <si>
    <t>Дворцы и дома культуры, другие учреждения культуры и средств массовой информации в рамках непрограммной части районного бюджета</t>
  </si>
  <si>
    <t>Обеспечение деятельности библиотек в рамках непрограммной части районного бюджета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</si>
  <si>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</si>
  <si>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Оказание других видов социальной помощи в рамках непрограммной части районного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</si>
  <si>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</si>
  <si>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</si>
  <si>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</si>
  <si>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непрограммной части районного бюджета</t>
  </si>
  <si>
    <t>Содержание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</si>
  <si>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Закон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</si>
  <si>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Выполнение полномочий в сфере опеки и попечительства в рамках непрограммной части районного бюджета</t>
  </si>
  <si>
    <t>Процентные платежи по муниципальному долгу в рамках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</si>
  <si>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непрограммной части районного бюджета</t>
  </si>
  <si>
    <t>Поддержка мер по обеспечению сбалансированности бюджетов в рамках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</si>
  <si>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непрограммной части районного бюджета</t>
  </si>
  <si>
    <t xml:space="preserve">Мероприятия по обеспечению мобилизационной подготовки экономики в рамках  непрограммной части районного бюджета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</si>
  <si>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непрограммной части районного бюджета </t>
  </si>
  <si>
    <t xml:space="preserve"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2014-2015 годы" </t>
  </si>
  <si>
    <t>Осуществление первичного воинского учета на территориях, где отсутствуют военные комиссариаты в рамках 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</si>
  <si>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 непрограммной части районного бюджета</t>
  </si>
  <si>
    <t>Мероприятия по организации оздоровительной кампании для детей в рамках  непрограммной части районного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</si>
  <si>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 непрограммной части районного бюджета</t>
  </si>
  <si>
    <t>Ежемесячное денежное вознаграждение за классное руководство в рамках 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</si>
  <si>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</si>
  <si>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 непрограммной части районного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</si>
  <si>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 непрограммной части районного бюджета</t>
  </si>
  <si>
    <t>Выполнение полномочий в сфере опеки и попечительства в рамках 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</si>
  <si>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 непрограммной части районного бюджета</t>
  </si>
  <si>
    <t>Публичные нормативные социальные выплаты гражданам</t>
  </si>
  <si>
    <t>Вед</t>
  </si>
  <si>
    <t>812</t>
  </si>
  <si>
    <t>Муниципальная пргорамма Глазуновского района "Повышения безопасности дорожного движения на 2014-2018 годы в Глазуновском районе Орловской области"</t>
  </si>
  <si>
    <t>Субвенции бюджетам муниципальных районов на выполнение передаваемых полномочий субъектов Российской Федерации</t>
  </si>
  <si>
    <t>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</si>
  <si>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</si>
  <si>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</si>
  <si>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</si>
  <si>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</si>
  <si>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2 02 03069 05 0000 151</t>
  </si>
  <si>
    <t>Молодежная политика и оздоровление детей</t>
  </si>
  <si>
    <t>Физическая культура и спорт</t>
  </si>
  <si>
    <t>Охрана семьи и детства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</si>
  <si>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</si>
  <si>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</si>
  <si>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Код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</si>
  <si>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</si>
  <si>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</si>
  <si>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</si>
  <si>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</si>
  <si>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 xml:space="preserve">Источники финансирования дефицита </t>
  </si>
  <si>
    <t>Источники финансирования дефицита бюджета</t>
  </si>
  <si>
    <t>01 0300 00 00 0000 000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</si>
  <si>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</si>
  <si>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01 0500 00 00 0000 000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</si>
  <si>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</si>
  <si>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</si>
  <si>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</si>
  <si>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</si>
  <si>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</si>
  <si>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</si>
  <si>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</si>
  <si>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</si>
  <si>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</si>
  <si>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</si>
  <si>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</si>
  <si>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</si>
  <si>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</si>
  <si>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</si>
  <si>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Распределение районного фонда финансовой поддержки поселений в 1 полугодии 2014 года</t>
  </si>
  <si>
    <t xml:space="preserve"> на территориях, где отсутствуют военные комиссариаты в 1 полугодии 2014 года</t>
  </si>
  <si>
    <t xml:space="preserve">Распределение прочих межбюджетных трансфертов, </t>
  </si>
  <si>
    <t>передаваемых бюджетам поселений в соответствии с Законом Орловской области</t>
  </si>
  <si>
    <t xml:space="preserve"> от 6 марта 2014 года № 1603 –ОЗ «О программе  наказов избирателей депутатам </t>
  </si>
  <si>
    <t xml:space="preserve">Орловского областного Совета народных депутатов на 2014 год» </t>
  </si>
  <si>
    <t>Приложение 11</t>
  </si>
  <si>
    <t xml:space="preserve">Расходование средств резервного фонда администрации Глазуновского района </t>
  </si>
  <si>
    <t>тыс.руб.</t>
  </si>
  <si>
    <t>Дата</t>
  </si>
  <si>
    <t>Получатель</t>
  </si>
  <si>
    <t>Примечание</t>
  </si>
  <si>
    <t>Администрация -материальная помощь пострадавшим в результате пожара</t>
  </si>
  <si>
    <t>ИТОГО</t>
  </si>
  <si>
    <t>Направление расходования средств бюджета</t>
  </si>
  <si>
    <t>в  1 полугодии 2014 года</t>
  </si>
  <si>
    <t>Сумма, тыс.руб.</t>
  </si>
  <si>
    <t xml:space="preserve">Расп. № 62-р от 19.05.2014 </t>
  </si>
  <si>
    <t xml:space="preserve">                                                   Приложение 8</t>
  </si>
  <si>
    <t>Приложение 10</t>
  </si>
  <si>
    <t>Распределение районного фонда сбалансированности бюджетов поселений в 1 полугодии 2014 года</t>
  </si>
  <si>
    <t>районного бюджета в 1 полугодии 2014 года</t>
  </si>
  <si>
    <t>19,8</t>
  </si>
  <si>
    <t>Распределение бюджетных ассигнований в 1 полугодии 2014 года по разделам и подразделам классификации расходов районного бюджета</t>
  </si>
  <si>
    <t>Приложение 3</t>
  </si>
  <si>
    <t>Приложение 9</t>
  </si>
  <si>
    <t>Нераспределенный остаток</t>
  </si>
  <si>
    <t>1 16 25010 01 0000 140</t>
  </si>
  <si>
    <t>Администрация Глазуновского района Орловской области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</si>
  <si>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</si>
  <si>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</si>
  <si>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1 01 02020 01 0000 110</t>
  </si>
  <si>
    <t>Отдел по управлению муниципальным имуществом Глазуновского района Орловской области</t>
  </si>
  <si>
    <t>Глазуновский районный Совет народных депутатов</t>
  </si>
  <si>
    <t>809</t>
  </si>
  <si>
    <t>За счет средств бюджета   п.Глазуновка, тыс.руб.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</si>
  <si>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</si>
  <si>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</si>
  <si>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</si>
  <si>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указанных земельных участков</t>
  </si>
  <si>
    <t xml:space="preserve">1 11 05035 05 0000 120 </t>
  </si>
  <si>
    <t>800</t>
  </si>
  <si>
    <t>811</t>
  </si>
  <si>
    <t>Финансовый отдел администрации Глазуновского района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</si>
  <si>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</si>
  <si>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</si>
  <si>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</si>
  <si>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</si>
  <si>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</si>
  <si>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</si>
  <si>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</si>
  <si>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2 02 02999 05 0000 151</t>
  </si>
  <si>
    <t>320</t>
  </si>
  <si>
    <t>Социальные выплаты гражданам, кроме публичных нормативных социальных выплат</t>
  </si>
  <si>
    <t>2 02 03015 05 0000 151</t>
  </si>
  <si>
    <t>2 02 03020 05 0000 151</t>
  </si>
  <si>
    <t>2 02 02000 00 0000 151</t>
  </si>
  <si>
    <t xml:space="preserve">    Прочие субсидии бюджетам муниципальных районов</t>
  </si>
  <si>
    <t>Иные межбюджетные трансферты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</si>
  <si>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,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</si>
  <si>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</si>
  <si>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</si>
  <si>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0409</t>
  </si>
  <si>
    <t>Дорожное хозяйство (дорожные фонды)</t>
  </si>
  <si>
    <t>2 02 04999 05 0000 151</t>
  </si>
  <si>
    <t>Прочие межбюджетные трансферты, передаваемые бюджетам муниципальных районов</t>
  </si>
  <si>
    <t>Уменьшение прочих остатков денежных средств бюджетов муниципальных районов</t>
  </si>
  <si>
    <t>0203</t>
  </si>
  <si>
    <t>Мобилизационная и вневойсковая подготовка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</si>
  <si>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</si>
  <si>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в области охраны окружающей среды</t>
  </si>
  <si>
    <t>Наименование показателя</t>
  </si>
  <si>
    <t>1 01 02010 01 0000 110</t>
  </si>
  <si>
    <t>Наименование поселения</t>
  </si>
  <si>
    <t>810</t>
  </si>
  <si>
    <t>Субсидии юридическим лицам (кроме государственных учреждений) и физическим лицам- производителям товаров, работ, услуг</t>
  </si>
  <si>
    <t>1 08 03010 01 1000 110</t>
  </si>
  <si>
    <t>1 11 05013 10 0000 120</t>
  </si>
  <si>
    <t>1 14 06013 10 0000 430</t>
  </si>
  <si>
    <t>01 0301 00 00 0000 700</t>
  </si>
  <si>
    <t>01 0301 00 05 0000 710</t>
  </si>
  <si>
    <t>01 0301 00 00 0000 800</t>
  </si>
  <si>
    <t>01 0301 00 05 0000 810</t>
  </si>
  <si>
    <t>Погашение бюджетами муниципальных 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</si>
  <si>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</si>
  <si>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Дотации бюджетам муниципальных районов на выравнивание  бюджетной обеспеченности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</si>
  <si>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</si>
  <si>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</si>
  <si>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2"/>
        <rFont val="Arial"/>
        <family val="2"/>
      </rPr>
      <t>¹</t>
    </r>
    <r>
      <rPr>
        <sz val="12"/>
        <rFont val="Arial Cyr"/>
        <family val="0"/>
      </rPr>
      <t xml:space="preserve"> и 228 Налогового кодекса Российской Федерации</t>
    </r>
  </si>
  <si>
    <t>Субсидии бюджетам бюджетной системы Российской Федерации (межбюджетные субсидии)</t>
  </si>
  <si>
    <t>Субсидия на мероприятия по организации оздоровительной кампании для детей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</si>
  <si>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</si>
  <si>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</si>
  <si>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</si>
  <si>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</si>
  <si>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>Субвенции на реализацию Закона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</si>
  <si>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</si>
  <si>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организациях Орловской области</t>
  </si>
  <si>
    <t xml:space="preserve"> 1 05 02010 02 0000 110</t>
  </si>
  <si>
    <t>Налог,взимаемый в  связи с применением патентной 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</si>
  <si>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</si>
  <si>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100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</si>
  <si>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</si>
  <si>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</si>
  <si>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</si>
  <si>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</si>
  <si>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</si>
  <si>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</si>
  <si>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1 03 02260 01 0000 100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</si>
  <si>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</si>
  <si>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0501</t>
  </si>
  <si>
    <t>Жилищное хозяйство</t>
  </si>
  <si>
    <t>БФ09601</t>
  </si>
  <si>
    <t>Обеспечение мероприятий по капитальному ремонту многоквартирных домов за счет средств бюджетов в рамках непрограммной части районного бюджета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</si>
  <si>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</si>
  <si>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</si>
  <si>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Всего, тыс.руб.</t>
  </si>
  <si>
    <t>За счет средств районного бюджета, тыс.руб.</t>
  </si>
  <si>
    <t>За счет средств областного бюджета, тыс.руб.</t>
  </si>
  <si>
    <t>За счет средств федерального бюджета, тыс.руб.</t>
  </si>
  <si>
    <t>БФ07716</t>
  </si>
  <si>
    <t>Муниципальная программа Глазуновского района "Повышения безопасности дорожного движения на 2014-2018 годы в Глазуновском районе Орловской области"</t>
  </si>
  <si>
    <t>Л500000</t>
  </si>
  <si>
    <t>Л518532</t>
  </si>
  <si>
    <t>БФ07822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</si>
  <si>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</si>
  <si>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710</t>
  </si>
  <si>
    <t>Обслуживание муниципального долга Глазуновского района</t>
  </si>
  <si>
    <t>511</t>
  </si>
  <si>
    <t>Дотации на выравнивание бюджетной обеспеченности муниципальных образований</t>
  </si>
  <si>
    <t>512</t>
  </si>
  <si>
    <t>Дотации бюджетам муниципальных образований на поддержку мер по обеспечению сбалансированности бюджетов</t>
  </si>
  <si>
    <t>Резервные средства</t>
  </si>
  <si>
    <t>870</t>
  </si>
  <si>
    <t>Межбюджетные трансферты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</si>
  <si>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</si>
  <si>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</si>
  <si>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530</t>
  </si>
  <si>
    <t>Субвенции</t>
  </si>
  <si>
    <t>Единый налог на вмененный доход для отдельных видов деятельности</t>
  </si>
  <si>
    <t>Единый сельскохозяйственный налог</t>
  </si>
  <si>
    <t>1 12 01000 01 0000 120</t>
  </si>
  <si>
    <t>Утверждено тыс.руб.</t>
  </si>
  <si>
    <t xml:space="preserve"> Исполнено тыс.руб.</t>
  </si>
  <si>
    <t>Остаток ассигнований тыс.руб.</t>
  </si>
  <si>
    <t xml:space="preserve">                             </t>
  </si>
  <si>
    <t>Краснослободское поселение</t>
  </si>
  <si>
    <t>Отрадинское поселение</t>
  </si>
  <si>
    <t>Сеньковское поселение</t>
  </si>
  <si>
    <t>Тагинское поселение</t>
  </si>
  <si>
    <t xml:space="preserve">                                                   Приложение 7</t>
  </si>
  <si>
    <t>Распределение субвенций  на осуществление первичного воинского учета</t>
  </si>
  <si>
    <t>Плата за негативное воздействие на окружающую среду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</si>
  <si>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</si>
  <si>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1 15 02050 05 0000 140</t>
  </si>
  <si>
    <t>1 16 03010 01 0000 140</t>
  </si>
  <si>
    <t>1 16 06000 01 0000 140</t>
  </si>
  <si>
    <t>1 16 25050 01 0000 140</t>
  </si>
  <si>
    <t>1 16 25030 01 0000 140</t>
  </si>
  <si>
    <t>1 16 25060 01 0000 140</t>
  </si>
  <si>
    <t>Денежные взыскания (штрафы) за нарушение земельного законодательства</t>
  </si>
  <si>
    <t>Депутаты представительного органа муниципального образования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</si>
  <si>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</si>
  <si>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878</t>
  </si>
  <si>
    <t>1102</t>
  </si>
  <si>
    <t>Массовый спорт</t>
  </si>
  <si>
    <t>1 16 90050 05 0000 140</t>
  </si>
  <si>
    <t>1 00 00000 00 0000 000</t>
  </si>
  <si>
    <t>Налоговые доходы</t>
  </si>
  <si>
    <t>Неналоговые доходы</t>
  </si>
  <si>
    <t>2 00 00000 00 0000 000</t>
  </si>
  <si>
    <t>2 02 00000 00 0000 000</t>
  </si>
  <si>
    <t>2 02 01000 00 0000 151</t>
  </si>
  <si>
    <t>2 02 01001 05 0000 151</t>
  </si>
  <si>
    <t>2 02 03000 00 0000 151</t>
  </si>
  <si>
    <t>2 02 03027 05 0000 151</t>
  </si>
  <si>
    <t>2 07 05030 05 0000 180</t>
  </si>
  <si>
    <t>Прочие безвозмездные поступления в бюджеты муниципальных районов</t>
  </si>
  <si>
    <t>2 02 03119 05 0000 151</t>
  </si>
  <si>
    <t>2 02 03029 05 0000 151</t>
  </si>
  <si>
    <t>2 02 03024 05 0000 151</t>
  </si>
  <si>
    <t>2 02 03999 05 0000 151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</si>
  <si>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</si>
  <si>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</si>
  <si>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</si>
  <si>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</si>
  <si>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</si>
  <si>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</si>
  <si>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</si>
  <si>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</si>
  <si>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</si>
  <si>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</si>
  <si>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</si>
  <si>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</si>
  <si>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Подпрограмма "Социальная поддержка молодых семей" в рамках муниципальной программы Глазуновского района "Молодежь Глазуновского района на 2014-2016 годы"</t>
  </si>
  <si>
    <t>Реализация мероприятий подпрограммы "Социальная поддержка молодых семей" в рамках муниципальной программы Глазуновского района "Молодежь Глазуновского района на 2014-2016 годы"</t>
  </si>
  <si>
    <t xml:space="preserve">Муниципальная программа Глазуновского района "Обеспечение жильем молодых семей на 2014-2016 годы" </t>
  </si>
  <si>
    <t xml:space="preserve">Реализация мероприятий муниципальной программы Глазуновского района  "Обеспечение жильем молодых семей на 2014-2016 годы" 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</si>
  <si>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</si>
  <si>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</si>
  <si>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</si>
  <si>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ВР</t>
  </si>
  <si>
    <t>Мобилизационная подготовка экономики</t>
  </si>
  <si>
    <t>Национальная оборона</t>
  </si>
  <si>
    <t>Национальная безопасность и правоохранительная деятельность</t>
  </si>
  <si>
    <t>Пенсионное обеспечение</t>
  </si>
  <si>
    <t>0111</t>
  </si>
  <si>
    <t>0113</t>
  </si>
  <si>
    <t>0401</t>
  </si>
  <si>
    <t>Общеэкономические вопросы</t>
  </si>
  <si>
    <t>Благоустройство</t>
  </si>
  <si>
    <t>0503</t>
  </si>
  <si>
    <t xml:space="preserve">Бюджетные кредиты от других бюджетов бюджетной системы Российской Федерации 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</si>
  <si>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</si>
  <si>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</si>
  <si>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</si>
  <si>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 субъектов Российской Федерации и муниципальных образований</t>
  </si>
  <si>
    <t>1402</t>
  </si>
  <si>
    <t>Иные дотации</t>
  </si>
  <si>
    <t>Богородское поселение</t>
  </si>
  <si>
    <t>Медведевское поселение</t>
  </si>
  <si>
    <t>Очкинское поселение</t>
  </si>
  <si>
    <t>ИТОГО :</t>
  </si>
  <si>
    <t>0408</t>
  </si>
  <si>
    <t>Транспорт</t>
  </si>
  <si>
    <t>Пр</t>
  </si>
  <si>
    <t>0100</t>
  </si>
  <si>
    <t>0102</t>
  </si>
  <si>
    <t>0103</t>
  </si>
  <si>
    <t>0104</t>
  </si>
  <si>
    <t>0106</t>
  </si>
  <si>
    <t>0200</t>
  </si>
  <si>
    <t>0204</t>
  </si>
  <si>
    <t>0300</t>
  </si>
  <si>
    <t>0309</t>
  </si>
  <si>
    <t>0400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</si>
  <si>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</si>
  <si>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</si>
  <si>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</si>
  <si>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</si>
  <si>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</si>
  <si>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</si>
  <si>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</si>
  <si>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</si>
  <si>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</si>
  <si>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</si>
  <si>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</si>
  <si>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</si>
  <si>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1006</t>
  </si>
  <si>
    <t>1100</t>
  </si>
  <si>
    <t>ЦСт</t>
  </si>
  <si>
    <t>Ист.</t>
  </si>
  <si>
    <t>Областные средства</t>
  </si>
  <si>
    <t>Федеральные средства</t>
  </si>
  <si>
    <t>п. Глазуновка</t>
  </si>
  <si>
    <t xml:space="preserve"> </t>
  </si>
  <si>
    <t>1</t>
  </si>
  <si>
    <t>2</t>
  </si>
  <si>
    <t>1 05 04020 02 0000 110</t>
  </si>
  <si>
    <t>1 05 03010 01 0000 110</t>
  </si>
  <si>
    <t>4</t>
  </si>
  <si>
    <t>Средства бюджета п. Глазуновка</t>
  </si>
  <si>
    <t>РПр</t>
  </si>
  <si>
    <t>Итого</t>
  </si>
  <si>
    <t>Реализация мероприятий муниципальной программы Глазуновского района "Оздоровление и отдых детей и подростков в Глазуновском районе на 2012-2016 годы"</t>
  </si>
  <si>
    <t>Муниципальная программа Глазуновского района "Оздоровление и отдых детей и подростков в Глазуновском районе на 2012-2016 годы"</t>
  </si>
  <si>
    <t>Районные средства</t>
  </si>
  <si>
    <t>ОБЩЕГОСУДАРСТВЕННЫЕ ВОПРОСЫ</t>
  </si>
  <si>
    <t>Непрограммная часть районного бюджета</t>
  </si>
  <si>
    <t>БФ00000</t>
  </si>
  <si>
    <t>БФ07711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</si>
  <si>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</si>
  <si>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</si>
  <si>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</si>
  <si>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</si>
  <si>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БФ07712</t>
  </si>
  <si>
    <t>Центральный аппарат в рамках  непрограммной части районного бюджета</t>
  </si>
  <si>
    <t>БФ07713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</si>
  <si>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</si>
  <si>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</si>
  <si>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</si>
  <si>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</si>
  <si>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</si>
  <si>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</si>
  <si>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Уплата налогов, сборов и иных платежей</t>
  </si>
  <si>
    <t>850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</si>
  <si>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районного бюджета</t>
  </si>
  <si>
    <t>БФ07158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</si>
  <si>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районного бюджета</t>
  </si>
  <si>
    <t>БФ07159</t>
  </si>
  <si>
    <t>Выполнение полномочий в сфере трудовых отношений в рамках  непрограммной части районного бюджета</t>
  </si>
  <si>
    <t>БФ07161</t>
  </si>
  <si>
    <t>БФ07714</t>
  </si>
  <si>
    <t>БФ07715</t>
  </si>
  <si>
    <t>Специальные расходы</t>
  </si>
  <si>
    <t>880</t>
  </si>
  <si>
    <t>Муниципальная программа Глазуновского района "Развитие архивного дела в Глазуновском районе на 2013-2016 годы"</t>
  </si>
  <si>
    <t>Л100000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</si>
  <si>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</si>
  <si>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</si>
  <si>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 xml:space="preserve">из них: Закон Орловской области от 26.01.2007 г. №655- ОЗ "О наказах избирателей депутатам Орловской области Совета народных депутатов" </t>
  </si>
  <si>
    <t>в т.ч. приобретение музыкальной аппаратуры для МБУК "Культурно-досуговый центр Глазуновского района"  (депутат Борзенков С.П.)</t>
  </si>
  <si>
    <t>приобретение мебели для МБОУ "Глазуновская средняя общеобразовательная школа" (депутат Борзенков С.П.)</t>
  </si>
  <si>
    <t>приобретение мебели для МБОУ "Глазуновская средняя общеобразовательная школа" (депутат Быков В.И.)</t>
  </si>
  <si>
    <t>приобретение и установка оконных блоков в МБОУ "Глазуновская средняя общеобразовательная школа" (депутат Жидова М.В.)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</si>
  <si>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</si>
  <si>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</si>
  <si>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ЦД17055</t>
  </si>
  <si>
    <t>текущий ремонт водопроводной системы пгт.Глазуновка (депутат Семкин А.Н.)</t>
  </si>
  <si>
    <t>приобретение и установка оконных блоков в МБОУ "Глазуновская средняя общеобразовательная школа" (депутат Лисютченко Н.Н.)</t>
  </si>
  <si>
    <t>2 07 00000 00 0000 180</t>
  </si>
  <si>
    <t>Прочие безвозмездные поступления</t>
  </si>
  <si>
    <t>БФ07265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</si>
  <si>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районного бюджета</t>
  </si>
  <si>
    <t>0502</t>
  </si>
  <si>
    <t>Коммунальное хозяйство</t>
  </si>
  <si>
    <t>540</t>
  </si>
  <si>
    <t>ЦД00000</t>
  </si>
  <si>
    <t>Муниципальная программа «Строительство и ремонт автомобильных дорог  в Глазуновском районе Орловской области на 2012 - 2016 г.г.»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</si>
  <si>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</si>
  <si>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Реализация мероприятий муниципальной программы «Строительство и ремонт автомобильных дорог  в Глазуновском районе Орловской области на 2012 - 2016 г.г.»</t>
  </si>
  <si>
    <t>Приложение 5</t>
  </si>
  <si>
    <t>Приложение 1</t>
  </si>
  <si>
    <t>Приложение 4</t>
  </si>
  <si>
    <t>322</t>
  </si>
  <si>
    <t>Субсидии гражданам на приобретение жилья</t>
  </si>
  <si>
    <t>Подпрограмма "Обеспечение сохранности, повышения уровня безопасности документов" в рамках муниципальной программы Глазуновского района "Развитие архивного дела в Глазуновском районе на 2013-2016 годы"</t>
  </si>
  <si>
    <t>Л110000</t>
  </si>
  <si>
    <t>Реализация мероприятий подпрограммы "Обеспечение сохранности, повышения уровня безопасности документов" в рамках муниципальной программы Глазуновского района "Развитие архивного дела в Глазуновском районе на 2013-2016 годы"</t>
  </si>
  <si>
    <t>Л118511</t>
  </si>
  <si>
    <t>Муниципальная программа Глазуновского района "Развитие образования в Глазуновском районе на 2014-2015 годы"</t>
  </si>
  <si>
    <t>Л200000</t>
  </si>
  <si>
    <t>Подпрограмма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2014-2015 годы"</t>
  </si>
  <si>
    <t>Л210000</t>
  </si>
  <si>
    <t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2014-2015 годы"</t>
  </si>
  <si>
    <t>Л218513</t>
  </si>
  <si>
    <t>Осуществление первичного воинского учета на территориях, где отсутствуют военные комиссариаты, в рамках  непрограммной части районного бюджета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</si>
</sst>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#,##0.0"/>
    <numFmt numFmtId="179" formatCode="0.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;@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0"/>
      <name val="Arial Cyr"/>
      <family val="0"/>
    </font>
    <font>
      <sz val="8"/>
      <name val="Tahoma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2"/>
      <color indexed="10"/>
      <name val="Arial Cyr"/>
      <family val="0"/>
    </font>
    <font>
      <i/>
      <sz val="12"/>
      <color indexed="10"/>
      <name val="Arial Cyr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49" fontId="24" fillId="15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169" fontId="23" fillId="15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15" borderId="10" xfId="0" applyNumberFormat="1" applyFont="1" applyFill="1" applyBorder="1" applyAlignment="1">
      <alignment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15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3" fillId="15" borderId="10" xfId="0" applyNumberFormat="1" applyFont="1" applyFill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49" fontId="24" fillId="15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Border="1" applyAlignment="1">
      <alignment horizontal="right" vertical="center"/>
    </xf>
    <xf numFmtId="49" fontId="23" fillId="1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4" fillId="15" borderId="10" xfId="0" applyNumberFormat="1" applyFont="1" applyFill="1" applyBorder="1" applyAlignment="1">
      <alignment horizontal="left"/>
    </xf>
    <xf numFmtId="0" fontId="23" fillId="0" borderId="10" xfId="0" applyFont="1" applyBorder="1" applyAlignment="1">
      <alignment/>
    </xf>
    <xf numFmtId="164" fontId="24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/>
    </xf>
    <xf numFmtId="169" fontId="23" fillId="0" borderId="10" xfId="0" applyNumberFormat="1" applyFont="1" applyBorder="1" applyAlignment="1">
      <alignment wrapText="1"/>
    </xf>
    <xf numFmtId="0" fontId="23" fillId="0" borderId="11" xfId="0" applyFont="1" applyBorder="1" applyAlignment="1">
      <alignment horizontal="right"/>
    </xf>
    <xf numFmtId="0" fontId="23" fillId="0" borderId="10" xfId="0" applyFont="1" applyBorder="1" applyAlignment="1">
      <alignment horizontal="right" vertical="center"/>
    </xf>
    <xf numFmtId="0" fontId="23" fillId="15" borderId="10" xfId="0" applyFont="1" applyFill="1" applyBorder="1" applyAlignment="1">
      <alignment/>
    </xf>
    <xf numFmtId="0" fontId="24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center"/>
    </xf>
    <xf numFmtId="169" fontId="25" fillId="0" borderId="0" xfId="0" applyNumberFormat="1" applyFont="1" applyAlignment="1">
      <alignment/>
    </xf>
    <xf numFmtId="0" fontId="28" fillId="0" borderId="0" xfId="56" applyFont="1" applyAlignment="1">
      <alignment/>
      <protection/>
    </xf>
    <xf numFmtId="0" fontId="25" fillId="0" borderId="0" xfId="56" applyFont="1">
      <alignment/>
      <protection/>
    </xf>
    <xf numFmtId="164" fontId="25" fillId="0" borderId="0" xfId="56" applyNumberFormat="1" applyFont="1">
      <alignment/>
      <protection/>
    </xf>
    <xf numFmtId="169" fontId="25" fillId="0" borderId="0" xfId="0" applyNumberFormat="1" applyFont="1" applyAlignment="1">
      <alignment/>
    </xf>
    <xf numFmtId="0" fontId="23" fillId="0" borderId="0" xfId="56" applyFont="1" applyAlignment="1">
      <alignment/>
      <protection/>
    </xf>
    <xf numFmtId="169" fontId="25" fillId="0" borderId="0" xfId="0" applyNumberFormat="1" applyFont="1" applyAlignment="1">
      <alignment horizontal="right"/>
    </xf>
    <xf numFmtId="0" fontId="25" fillId="0" borderId="0" xfId="56" applyFont="1" applyAlignment="1">
      <alignment horizontal="right"/>
      <protection/>
    </xf>
    <xf numFmtId="0" fontId="25" fillId="0" borderId="0" xfId="56" applyFont="1" applyBorder="1" applyAlignment="1">
      <alignment horizontal="right"/>
      <protection/>
    </xf>
    <xf numFmtId="169" fontId="28" fillId="0" borderId="10" xfId="0" applyNumberFormat="1" applyFont="1" applyBorder="1" applyAlignment="1">
      <alignment wrapText="1"/>
    </xf>
    <xf numFmtId="49" fontId="28" fillId="0" borderId="10" xfId="56" applyNumberFormat="1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49" fontId="25" fillId="0" borderId="10" xfId="56" applyNumberFormat="1" applyFont="1" applyBorder="1" applyAlignment="1">
      <alignment horizontal="center" vertical="center" wrapText="1"/>
      <protection/>
    </xf>
    <xf numFmtId="169" fontId="25" fillId="0" borderId="10" xfId="0" applyNumberFormat="1" applyFont="1" applyBorder="1" applyAlignment="1">
      <alignment wrapText="1"/>
    </xf>
    <xf numFmtId="169" fontId="25" fillId="0" borderId="10" xfId="0" applyNumberFormat="1" applyFont="1" applyBorder="1" applyAlignment="1">
      <alignment horizontal="left" vertical="center" wrapText="1"/>
    </xf>
    <xf numFmtId="0" fontId="25" fillId="0" borderId="10" xfId="55" applyFont="1" applyBorder="1" applyAlignment="1">
      <alignment horizont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8" fillId="0" borderId="0" xfId="56" applyFont="1">
      <alignment/>
      <protection/>
    </xf>
    <xf numFmtId="169" fontId="25" fillId="0" borderId="10" xfId="0" applyNumberFormat="1" applyFont="1" applyBorder="1" applyAlignment="1">
      <alignment horizontal="justify" wrapText="1"/>
    </xf>
    <xf numFmtId="169" fontId="25" fillId="0" borderId="0" xfId="0" applyNumberFormat="1" applyFont="1" applyAlignment="1">
      <alignment wrapText="1"/>
    </xf>
    <xf numFmtId="169" fontId="25" fillId="0" borderId="10" xfId="0" applyNumberFormat="1" applyFont="1" applyBorder="1" applyAlignment="1">
      <alignment horizontal="left" wrapText="1"/>
    </xf>
    <xf numFmtId="0" fontId="25" fillId="0" borderId="10" xfId="0" applyFont="1" applyBorder="1" applyAlignment="1">
      <alignment horizontal="justify" wrapText="1"/>
    </xf>
    <xf numFmtId="169" fontId="28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56" applyFont="1" applyBorder="1">
      <alignment/>
      <protection/>
    </xf>
    <xf numFmtId="0" fontId="25" fillId="0" borderId="0" xfId="0" applyFont="1" applyAlignment="1">
      <alignment/>
    </xf>
    <xf numFmtId="169" fontId="29" fillId="0" borderId="10" xfId="0" applyNumberFormat="1" applyFont="1" applyBorder="1" applyAlignment="1">
      <alignment horizontal="center" vertical="center" wrapText="1"/>
    </xf>
    <xf numFmtId="0" fontId="29" fillId="0" borderId="10" xfId="56" applyFont="1" applyBorder="1" applyAlignment="1">
      <alignment horizontal="center" vertical="center" wrapText="1"/>
      <protection/>
    </xf>
    <xf numFmtId="49" fontId="29" fillId="0" borderId="10" xfId="56" applyNumberFormat="1" applyFont="1" applyBorder="1" applyAlignment="1">
      <alignment horizontal="center" vertical="center" wrapText="1"/>
      <protection/>
    </xf>
    <xf numFmtId="49" fontId="30" fillId="0" borderId="10" xfId="56" applyNumberFormat="1" applyFont="1" applyBorder="1" applyAlignment="1">
      <alignment horizontal="center" vertical="center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49" fontId="30" fillId="0" borderId="14" xfId="56" applyNumberFormat="1" applyFont="1" applyBorder="1" applyAlignment="1">
      <alignment horizontal="center" vertical="center" wrapText="1"/>
      <protection/>
    </xf>
    <xf numFmtId="49" fontId="29" fillId="0" borderId="14" xfId="56" applyNumberFormat="1" applyFont="1" applyBorder="1" applyAlignment="1">
      <alignment horizontal="center" vertical="center" wrapText="1"/>
      <protection/>
    </xf>
    <xf numFmtId="49" fontId="30" fillId="0" borderId="16" xfId="56" applyNumberFormat="1" applyFont="1" applyBorder="1" applyAlignment="1">
      <alignment horizontal="center" vertical="center" wrapText="1"/>
      <protection/>
    </xf>
    <xf numFmtId="49" fontId="30" fillId="0" borderId="13" xfId="56" applyNumberFormat="1" applyFont="1" applyBorder="1" applyAlignment="1">
      <alignment horizontal="center" vertical="center" wrapText="1"/>
      <protection/>
    </xf>
    <xf numFmtId="49" fontId="30" fillId="0" borderId="15" xfId="55" applyNumberFormat="1" applyFont="1" applyBorder="1" applyAlignment="1">
      <alignment horizontal="center" vertical="center"/>
      <protection/>
    </xf>
    <xf numFmtId="49" fontId="29" fillId="0" borderId="12" xfId="56" applyNumberFormat="1" applyFont="1" applyBorder="1" applyAlignment="1">
      <alignment horizontal="center" vertical="center" wrapText="1"/>
      <protection/>
    </xf>
    <xf numFmtId="49" fontId="29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56" applyNumberFormat="1" applyFont="1" applyBorder="1" applyAlignment="1">
      <alignment horizontal="center" vertical="center"/>
      <protection/>
    </xf>
    <xf numFmtId="0" fontId="27" fillId="0" borderId="10" xfId="56" applyFont="1" applyBorder="1" applyAlignment="1">
      <alignment horizontal="center" vertical="center" textRotation="90" wrapText="1"/>
      <protection/>
    </xf>
    <xf numFmtId="0" fontId="29" fillId="0" borderId="10" xfId="56" applyFont="1" applyBorder="1" applyAlignment="1">
      <alignment horizontal="center" textRotation="90" wrapText="1"/>
      <protection/>
    </xf>
    <xf numFmtId="164" fontId="27" fillId="0" borderId="10" xfId="56" applyNumberFormat="1" applyFont="1" applyBorder="1" applyAlignment="1">
      <alignment horizontal="center" vertical="center" textRotation="90" wrapText="1"/>
      <protection/>
    </xf>
    <xf numFmtId="164" fontId="29" fillId="0" borderId="10" xfId="56" applyNumberFormat="1" applyFont="1" applyBorder="1" applyAlignment="1">
      <alignment horizontal="center" textRotation="90" wrapText="1"/>
      <protection/>
    </xf>
    <xf numFmtId="0" fontId="28" fillId="0" borderId="0" xfId="56" applyFont="1" applyAlignment="1">
      <alignment horizontal="center" vertical="center"/>
      <protection/>
    </xf>
    <xf numFmtId="49" fontId="28" fillId="0" borderId="0" xfId="56" applyNumberFormat="1" applyFont="1" applyAlignment="1">
      <alignment horizontal="center" vertical="center"/>
      <protection/>
    </xf>
    <xf numFmtId="0" fontId="23" fillId="0" borderId="0" xfId="56" applyFont="1" applyAlignment="1">
      <alignment horizontal="center" vertical="center"/>
      <protection/>
    </xf>
    <xf numFmtId="49" fontId="23" fillId="0" borderId="0" xfId="56" applyNumberFormat="1" applyFont="1" applyAlignment="1">
      <alignment horizontal="center" vertical="center"/>
      <protection/>
    </xf>
    <xf numFmtId="0" fontId="25" fillId="0" borderId="0" xfId="56" applyFont="1" applyAlignment="1">
      <alignment horizontal="center" vertical="center"/>
      <protection/>
    </xf>
    <xf numFmtId="49" fontId="25" fillId="0" borderId="0" xfId="56" applyNumberFormat="1" applyFont="1" applyAlignment="1">
      <alignment horizontal="center" vertical="center"/>
      <protection/>
    </xf>
    <xf numFmtId="0" fontId="25" fillId="0" borderId="0" xfId="56" applyFont="1" applyBorder="1" applyAlignment="1">
      <alignment horizontal="center" vertical="center"/>
      <protection/>
    </xf>
    <xf numFmtId="164" fontId="29" fillId="0" borderId="10" xfId="56" applyNumberFormat="1" applyFont="1" applyBorder="1" applyAlignment="1">
      <alignment horizontal="center" vertical="center"/>
      <protection/>
    </xf>
    <xf numFmtId="49" fontId="30" fillId="0" borderId="10" xfId="55" applyNumberFormat="1" applyFont="1" applyBorder="1" applyAlignment="1">
      <alignment horizontal="center" vertical="center" wrapText="1"/>
      <protection/>
    </xf>
    <xf numFmtId="49" fontId="30" fillId="0" borderId="10" xfId="54" applyNumberFormat="1" applyFont="1" applyBorder="1" applyAlignment="1" quotePrefix="1">
      <alignment horizontal="center" vertical="center" wrapText="1"/>
      <protection/>
    </xf>
    <xf numFmtId="0" fontId="29" fillId="0" borderId="10" xfId="55" applyFont="1" applyBorder="1" applyAlignment="1">
      <alignment horizontal="center" vertical="center" wrapText="1"/>
      <protection/>
    </xf>
    <xf numFmtId="0" fontId="29" fillId="0" borderId="13" xfId="55" applyFont="1" applyBorder="1" applyAlignment="1">
      <alignment horizontal="center" vertical="center" wrapText="1"/>
      <protection/>
    </xf>
    <xf numFmtId="49" fontId="29" fillId="0" borderId="13" xfId="55" applyNumberFormat="1" applyFont="1" applyBorder="1" applyAlignment="1">
      <alignment horizontal="center" vertical="center" wrapText="1"/>
      <protection/>
    </xf>
    <xf numFmtId="49" fontId="30" fillId="0" borderId="13" xfId="55" applyNumberFormat="1" applyFont="1" applyBorder="1" applyAlignment="1">
      <alignment horizontal="center" vertical="center" wrapText="1"/>
      <protection/>
    </xf>
    <xf numFmtId="49" fontId="29" fillId="0" borderId="10" xfId="56" applyNumberFormat="1" applyFont="1" applyBorder="1" applyAlignment="1">
      <alignment horizontal="center" vertical="center"/>
      <protection/>
    </xf>
    <xf numFmtId="0" fontId="29" fillId="0" borderId="10" xfId="56" applyFont="1" applyBorder="1" applyAlignment="1">
      <alignment horizontal="center" vertical="center"/>
      <protection/>
    </xf>
    <xf numFmtId="0" fontId="30" fillId="0" borderId="10" xfId="56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49" fontId="31" fillId="0" borderId="10" xfId="0" applyNumberFormat="1" applyFont="1" applyBorder="1" applyAlignment="1">
      <alignment horizontal="center" vertical="center"/>
    </xf>
    <xf numFmtId="49" fontId="31" fillId="15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169" fontId="25" fillId="0" borderId="0" xfId="0" applyNumberFormat="1" applyFont="1" applyAlignment="1">
      <alignment horizontal="right" wrapText="1"/>
    </xf>
    <xf numFmtId="0" fontId="25" fillId="0" borderId="10" xfId="56" applyFont="1" applyBorder="1" applyAlignment="1">
      <alignment horizontal="center" vertical="center" wrapText="1"/>
      <protection/>
    </xf>
    <xf numFmtId="178" fontId="28" fillId="0" borderId="10" xfId="56" applyNumberFormat="1" applyFont="1" applyBorder="1" applyAlignment="1">
      <alignment horizontal="right" vertical="center"/>
      <protection/>
    </xf>
    <xf numFmtId="178" fontId="25" fillId="0" borderId="10" xfId="56" applyNumberFormat="1" applyFont="1" applyBorder="1" applyAlignment="1">
      <alignment horizontal="right" vertical="center"/>
      <protection/>
    </xf>
    <xf numFmtId="169" fontId="28" fillId="0" borderId="10" xfId="0" applyNumberFormat="1" applyFont="1" applyFill="1" applyBorder="1" applyAlignment="1">
      <alignment horizontal="left" vertical="center" wrapText="1"/>
    </xf>
    <xf numFmtId="1" fontId="28" fillId="0" borderId="10" xfId="56" applyNumberFormat="1" applyFont="1" applyBorder="1" applyAlignment="1">
      <alignment horizontal="center" vertical="center" wrapText="1"/>
      <protection/>
    </xf>
    <xf numFmtId="1" fontId="25" fillId="0" borderId="10" xfId="56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wrapText="1"/>
    </xf>
    <xf numFmtId="0" fontId="25" fillId="0" borderId="10" xfId="54" applyFont="1" applyBorder="1" applyAlignment="1" quotePrefix="1">
      <alignment horizontal="center" wrapText="1"/>
      <protection/>
    </xf>
    <xf numFmtId="49" fontId="25" fillId="0" borderId="10" xfId="55" applyNumberFormat="1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29" fillId="0" borderId="10" xfId="56" applyFont="1" applyBorder="1" applyAlignment="1">
      <alignment horizontal="center" vertical="center" textRotation="90" wrapText="1"/>
      <protection/>
    </xf>
    <xf numFmtId="0" fontId="25" fillId="0" borderId="0" xfId="53" applyFont="1">
      <alignment/>
      <protection/>
    </xf>
    <xf numFmtId="0" fontId="25" fillId="0" borderId="0" xfId="53" applyFont="1" applyAlignment="1">
      <alignment/>
      <protection/>
    </xf>
    <xf numFmtId="0" fontId="25" fillId="0" borderId="0" xfId="53" applyFont="1" applyAlignment="1">
      <alignment horizontal="right"/>
      <protection/>
    </xf>
    <xf numFmtId="49" fontId="28" fillId="0" borderId="10" xfId="53" applyNumberFormat="1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49" fontId="25" fillId="0" borderId="10" xfId="53" applyNumberFormat="1" applyFont="1" applyBorder="1" applyAlignment="1">
      <alignment horizontal="center" vertical="center"/>
      <protection/>
    </xf>
    <xf numFmtId="178" fontId="24" fillId="0" borderId="10" xfId="0" applyNumberFormat="1" applyFont="1" applyBorder="1" applyAlignment="1">
      <alignment horizontal="right"/>
    </xf>
    <xf numFmtId="178" fontId="24" fillId="0" borderId="10" xfId="0" applyNumberFormat="1" applyFont="1" applyBorder="1" applyAlignment="1">
      <alignment/>
    </xf>
    <xf numFmtId="178" fontId="23" fillId="0" borderId="10" xfId="0" applyNumberFormat="1" applyFont="1" applyBorder="1" applyAlignment="1">
      <alignment horizontal="right"/>
    </xf>
    <xf numFmtId="178" fontId="23" fillId="0" borderId="10" xfId="0" applyNumberFormat="1" applyFont="1" applyBorder="1" applyAlignment="1">
      <alignment/>
    </xf>
    <xf numFmtId="178" fontId="26" fillId="0" borderId="10" xfId="0" applyNumberFormat="1" applyFont="1" applyBorder="1" applyAlignment="1">
      <alignment horizontal="right"/>
    </xf>
    <xf numFmtId="178" fontId="26" fillId="0" borderId="10" xfId="0" applyNumberFormat="1" applyFont="1" applyBorder="1" applyAlignment="1">
      <alignment/>
    </xf>
    <xf numFmtId="178" fontId="23" fillId="0" borderId="10" xfId="0" applyNumberFormat="1" applyFont="1" applyBorder="1" applyAlignment="1">
      <alignment horizontal="right" vertical="center"/>
    </xf>
    <xf numFmtId="178" fontId="32" fillId="0" borderId="10" xfId="0" applyNumberFormat="1" applyFont="1" applyBorder="1" applyAlignment="1">
      <alignment/>
    </xf>
    <xf numFmtId="178" fontId="33" fillId="0" borderId="10" xfId="0" applyNumberFormat="1" applyFont="1" applyBorder="1" applyAlignment="1">
      <alignment/>
    </xf>
    <xf numFmtId="178" fontId="32" fillId="0" borderId="10" xfId="0" applyNumberFormat="1" applyFont="1" applyFill="1" applyBorder="1" applyAlignment="1">
      <alignment/>
    </xf>
    <xf numFmtId="169" fontId="23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169" fontId="24" fillId="0" borderId="10" xfId="0" applyNumberFormat="1" applyFont="1" applyBorder="1" applyAlignment="1">
      <alignment horizontal="left" vertical="center" wrapText="1"/>
    </xf>
    <xf numFmtId="169" fontId="25" fillId="0" borderId="10" xfId="0" applyNumberFormat="1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/>
    </xf>
    <xf numFmtId="49" fontId="25" fillId="0" borderId="17" xfId="0" applyNumberFormat="1" applyFont="1" applyFill="1" applyBorder="1" applyAlignment="1" applyProtection="1">
      <alignment horizontal="center" vertical="center" shrinkToFit="1"/>
      <protection/>
    </xf>
    <xf numFmtId="169" fontId="2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8" fillId="0" borderId="10" xfId="53" applyFont="1" applyBorder="1" applyAlignment="1">
      <alignment horizontal="center" vertical="center" wrapText="1"/>
      <protection/>
    </xf>
    <xf numFmtId="49" fontId="25" fillId="0" borderId="10" xfId="53" applyNumberFormat="1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/>
      <protection/>
    </xf>
    <xf numFmtId="49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6" applyFont="1" applyBorder="1" applyAlignment="1">
      <alignment horizontal="center" vertical="center"/>
      <protection/>
    </xf>
    <xf numFmtId="0" fontId="25" fillId="0" borderId="10" xfId="54" applyFont="1" applyBorder="1" applyAlignment="1" quotePrefix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169" fontId="25" fillId="0" borderId="10" xfId="53" applyNumberFormat="1" applyFont="1" applyBorder="1" applyAlignment="1">
      <alignment horizontal="center" vertical="center" wrapText="1"/>
      <protection/>
    </xf>
    <xf numFmtId="164" fontId="23" fillId="0" borderId="10" xfId="56" applyNumberFormat="1" applyFont="1" applyBorder="1" applyAlignment="1">
      <alignment horizontal="right" vertical="center"/>
      <protection/>
    </xf>
    <xf numFmtId="164" fontId="25" fillId="0" borderId="10" xfId="56" applyNumberFormat="1" applyFont="1" applyBorder="1" applyAlignment="1">
      <alignment horizontal="right" vertical="center"/>
      <protection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196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28" fillId="0" borderId="10" xfId="56" applyFont="1" applyBorder="1" applyAlignment="1">
      <alignment horizontal="center" vertical="center" textRotation="90" wrapText="1"/>
      <protection/>
    </xf>
    <xf numFmtId="0" fontId="28" fillId="0" borderId="10" xfId="56" applyFont="1" applyBorder="1">
      <alignment/>
      <protection/>
    </xf>
    <xf numFmtId="164" fontId="25" fillId="0" borderId="10" xfId="56" applyNumberFormat="1" applyFont="1" applyBorder="1" applyAlignment="1">
      <alignment horizontal="right" vertical="center" wrapText="1"/>
      <protection/>
    </xf>
    <xf numFmtId="49" fontId="25" fillId="0" borderId="18" xfId="0" applyNumberFormat="1" applyFont="1" applyFill="1" applyBorder="1" applyAlignment="1" applyProtection="1">
      <alignment horizontal="center" vertical="center" shrinkToFit="1"/>
      <protection/>
    </xf>
    <xf numFmtId="164" fontId="28" fillId="0" borderId="10" xfId="56" applyNumberFormat="1" applyFont="1" applyBorder="1" applyAlignment="1">
      <alignment horizontal="right" vertical="center"/>
      <protection/>
    </xf>
    <xf numFmtId="164" fontId="24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11" xfId="56" applyFont="1" applyBorder="1" applyAlignment="1">
      <alignment horizontal="right"/>
      <protection/>
    </xf>
    <xf numFmtId="0" fontId="28" fillId="0" borderId="0" xfId="56" applyFont="1" applyBorder="1" applyAlignment="1">
      <alignment horizontal="center" vertical="center" wrapText="1"/>
      <protection/>
    </xf>
    <xf numFmtId="0" fontId="29" fillId="0" borderId="10" xfId="56" applyFont="1" applyBorder="1" applyAlignment="1">
      <alignment horizontal="center"/>
      <protection/>
    </xf>
    <xf numFmtId="0" fontId="29" fillId="0" borderId="10" xfId="56" applyFont="1" applyBorder="1" applyAlignment="1">
      <alignment horizontal="center" vertical="center" wrapText="1"/>
      <protection/>
    </xf>
    <xf numFmtId="49" fontId="29" fillId="0" borderId="10" xfId="56" applyNumberFormat="1" applyFont="1" applyBorder="1" applyAlignment="1">
      <alignment horizontal="center" vertical="center" wrapText="1"/>
      <protection/>
    </xf>
    <xf numFmtId="169" fontId="29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right"/>
    </xf>
    <xf numFmtId="0" fontId="27" fillId="0" borderId="0" xfId="0" applyFont="1" applyAlignment="1">
      <alignment horizontal="center"/>
    </xf>
    <xf numFmtId="169" fontId="29" fillId="0" borderId="10" xfId="0" applyNumberFormat="1" applyFont="1" applyBorder="1" applyAlignment="1">
      <alignment horizontal="left" vertical="center" textRotation="90" wrapText="1"/>
    </xf>
    <xf numFmtId="0" fontId="29" fillId="0" borderId="15" xfId="56" applyFont="1" applyBorder="1" applyAlignment="1">
      <alignment horizontal="center"/>
      <protection/>
    </xf>
    <xf numFmtId="0" fontId="29" fillId="0" borderId="19" xfId="56" applyFont="1" applyBorder="1" applyAlignment="1">
      <alignment horizontal="center"/>
      <protection/>
    </xf>
    <xf numFmtId="0" fontId="29" fillId="0" borderId="14" xfId="56" applyFont="1" applyBorder="1" applyAlignment="1">
      <alignment horizontal="center"/>
      <protection/>
    </xf>
    <xf numFmtId="164" fontId="29" fillId="0" borderId="15" xfId="56" applyNumberFormat="1" applyFont="1" applyBorder="1" applyAlignment="1">
      <alignment horizontal="center"/>
      <protection/>
    </xf>
    <xf numFmtId="164" fontId="29" fillId="0" borderId="19" xfId="56" applyNumberFormat="1" applyFont="1" applyBorder="1" applyAlignment="1">
      <alignment horizontal="center"/>
      <protection/>
    </xf>
    <xf numFmtId="164" fontId="29" fillId="0" borderId="14" xfId="56" applyNumberFormat="1" applyFont="1" applyBorder="1" applyAlignment="1">
      <alignment horizontal="center"/>
      <protection/>
    </xf>
    <xf numFmtId="169" fontId="30" fillId="0" borderId="10" xfId="0" applyNumberFormat="1" applyFont="1" applyBorder="1" applyAlignment="1">
      <alignment horizontal="left" vertical="center" wrapText="1"/>
    </xf>
    <xf numFmtId="0" fontId="30" fillId="0" borderId="10" xfId="53" applyFont="1" applyBorder="1" applyAlignment="1">
      <alignment horizontal="center" vertical="center" wrapText="1"/>
      <protection/>
    </xf>
    <xf numFmtId="0" fontId="29" fillId="0" borderId="0" xfId="56" applyFont="1">
      <alignment/>
      <protection/>
    </xf>
    <xf numFmtId="169" fontId="29" fillId="0" borderId="10" xfId="0" applyNumberFormat="1" applyFont="1" applyBorder="1" applyAlignment="1">
      <alignment horizontal="left" vertical="center" wrapText="1"/>
    </xf>
    <xf numFmtId="164" fontId="30" fillId="0" borderId="10" xfId="56" applyNumberFormat="1" applyFont="1" applyBorder="1" applyAlignment="1">
      <alignment horizontal="center" vertical="center"/>
      <protection/>
    </xf>
    <xf numFmtId="0" fontId="30" fillId="0" borderId="0" xfId="56" applyFont="1">
      <alignment/>
      <protection/>
    </xf>
    <xf numFmtId="49" fontId="30" fillId="0" borderId="17" xfId="0" applyNumberFormat="1" applyFont="1" applyFill="1" applyBorder="1" applyAlignment="1" applyProtection="1">
      <alignment horizontal="center" vertical="center" shrinkToFit="1"/>
      <protection/>
    </xf>
    <xf numFmtId="169" fontId="29" fillId="0" borderId="10" xfId="0" applyNumberFormat="1" applyFont="1" applyBorder="1" applyAlignment="1">
      <alignment wrapText="1"/>
    </xf>
    <xf numFmtId="169" fontId="30" fillId="0" borderId="0" xfId="0" applyNumberFormat="1" applyFont="1" applyAlignment="1">
      <alignment/>
    </xf>
    <xf numFmtId="49" fontId="30" fillId="0" borderId="0" xfId="0" applyNumberFormat="1" applyFont="1" applyBorder="1" applyAlignment="1">
      <alignment horizontal="center" vertical="center" wrapText="1"/>
    </xf>
    <xf numFmtId="49" fontId="30" fillId="0" borderId="0" xfId="56" applyNumberFormat="1" applyFont="1" applyBorder="1" applyAlignment="1">
      <alignment horizontal="center" vertical="center"/>
      <protection/>
    </xf>
    <xf numFmtId="0" fontId="30" fillId="0" borderId="0" xfId="56" applyFont="1" applyBorder="1" applyAlignment="1">
      <alignment horizontal="center" vertical="center"/>
      <protection/>
    </xf>
    <xf numFmtId="0" fontId="30" fillId="0" borderId="0" xfId="56" applyFont="1" applyBorder="1">
      <alignment/>
      <protection/>
    </xf>
    <xf numFmtId="164" fontId="30" fillId="0" borderId="0" xfId="56" applyNumberFormat="1" applyFont="1">
      <alignment/>
      <protection/>
    </xf>
    <xf numFmtId="0" fontId="30" fillId="0" borderId="0" xfId="56" applyFont="1" applyAlignment="1">
      <alignment horizontal="center" vertical="center"/>
      <protection/>
    </xf>
    <xf numFmtId="49" fontId="30" fillId="0" borderId="0" xfId="56" applyNumberFormat="1" applyFont="1" applyAlignment="1">
      <alignment horizontal="center" vertical="center"/>
      <protection/>
    </xf>
    <xf numFmtId="169" fontId="30" fillId="0" borderId="12" xfId="0" applyNumberFormat="1" applyFont="1" applyBorder="1" applyAlignment="1">
      <alignment horizontal="left" vertical="center" wrapText="1"/>
    </xf>
    <xf numFmtId="169" fontId="30" fillId="0" borderId="10" xfId="0" applyNumberFormat="1" applyFont="1" applyBorder="1" applyAlignment="1">
      <alignment wrapText="1"/>
    </xf>
    <xf numFmtId="49" fontId="30" fillId="0" borderId="18" xfId="0" applyNumberFormat="1" applyFont="1" applyFill="1" applyBorder="1" applyAlignment="1" applyProtection="1">
      <alignment horizontal="center" vertical="center" shrinkToFit="1"/>
      <protection/>
    </xf>
    <xf numFmtId="169" fontId="30" fillId="0" borderId="10" xfId="0" applyNumberFormat="1" applyFont="1" applyBorder="1" applyAlignment="1">
      <alignment horizontal="justify" wrapText="1"/>
    </xf>
    <xf numFmtId="164" fontId="30" fillId="0" borderId="13" xfId="56" applyNumberFormat="1" applyFont="1" applyBorder="1" applyAlignment="1">
      <alignment horizontal="center" vertical="center"/>
      <protection/>
    </xf>
    <xf numFmtId="169" fontId="30" fillId="0" borderId="0" xfId="0" applyNumberFormat="1" applyFont="1" applyAlignment="1">
      <alignment wrapText="1"/>
    </xf>
    <xf numFmtId="169" fontId="30" fillId="0" borderId="13" xfId="0" applyNumberFormat="1" applyFont="1" applyBorder="1" applyAlignment="1">
      <alignment horizontal="left" vertical="center" wrapText="1"/>
    </xf>
    <xf numFmtId="164" fontId="31" fillId="0" borderId="10" xfId="56" applyNumberFormat="1" applyFont="1" applyBorder="1" applyAlignment="1">
      <alignment horizontal="center" vertical="center"/>
      <protection/>
    </xf>
    <xf numFmtId="164" fontId="30" fillId="0" borderId="12" xfId="56" applyNumberFormat="1" applyFont="1" applyBorder="1" applyAlignment="1">
      <alignment horizontal="center" vertical="center"/>
      <protection/>
    </xf>
    <xf numFmtId="169" fontId="30" fillId="0" borderId="10" xfId="0" applyNumberFormat="1" applyFont="1" applyBorder="1" applyAlignment="1">
      <alignment horizontal="left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justify" wrapText="1"/>
    </xf>
    <xf numFmtId="169" fontId="29" fillId="0" borderId="10" xfId="0" applyNumberFormat="1" applyFont="1" applyBorder="1" applyAlignment="1">
      <alignment horizontal="justify" wrapText="1"/>
    </xf>
    <xf numFmtId="0" fontId="29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164" fontId="30" fillId="0" borderId="10" xfId="56" applyNumberFormat="1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 horizontal="left" vertical="center" wrapText="1"/>
    </xf>
    <xf numFmtId="0" fontId="30" fillId="0" borderId="0" xfId="0" applyFont="1" applyAlignment="1">
      <alignment wrapText="1"/>
    </xf>
    <xf numFmtId="164" fontId="30" fillId="0" borderId="10" xfId="0" applyNumberFormat="1" applyFont="1" applyBorder="1" applyAlignment="1">
      <alignment horizontal="center" vertical="center" wrapText="1"/>
    </xf>
    <xf numFmtId="164" fontId="28" fillId="0" borderId="0" xfId="56" applyNumberFormat="1" applyFo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-2016" xfId="53"/>
    <cellStyle name="Обычный_Лист1" xfId="54"/>
    <cellStyle name="Обычный_Приложения 2014-2016l" xfId="55"/>
    <cellStyle name="Обычный_Приложения2013-201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vv\&#1056;&#1072;&#1073;&#1086;&#1095;&#1080;&#1081;%20&#1089;&#1090;&#1086;&#1083;\blank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indexed="10"/>
  </sheetPr>
  <dimension ref="A3:D39"/>
  <sheetViews>
    <sheetView workbookViewId="0" topLeftCell="A1">
      <selection activeCell="G16" sqref="G16"/>
    </sheetView>
  </sheetViews>
  <sheetFormatPr defaultColWidth="9.00390625" defaultRowHeight="12.75"/>
  <cols>
    <col min="1" max="1" width="23.375" style="2" customWidth="1"/>
    <col min="2" max="2" width="60.625" style="2" customWidth="1"/>
    <col min="3" max="3" width="14.375" style="2" customWidth="1"/>
    <col min="4" max="4" width="13.625" style="2" customWidth="1"/>
    <col min="5" max="16384" width="9.125" style="2" customWidth="1"/>
  </cols>
  <sheetData>
    <row r="3" ht="12.75" customHeight="1">
      <c r="D3" s="4" t="s">
        <v>568</v>
      </c>
    </row>
    <row r="4" ht="15.75" customHeight="1">
      <c r="D4" s="6" t="s">
        <v>133</v>
      </c>
    </row>
    <row r="5" ht="18" customHeight="1">
      <c r="D5" s="6" t="s">
        <v>151</v>
      </c>
    </row>
    <row r="6" spans="3:4" ht="12.75" customHeight="1">
      <c r="C6" s="6"/>
      <c r="D6" s="5"/>
    </row>
    <row r="7" spans="1:4" ht="15.75">
      <c r="A7" s="200" t="s">
        <v>227</v>
      </c>
      <c r="B7" s="200"/>
      <c r="C7" s="200"/>
      <c r="D7" s="200"/>
    </row>
    <row r="8" spans="1:4" ht="15.75">
      <c r="A8" s="200" t="s">
        <v>267</v>
      </c>
      <c r="B8" s="200"/>
      <c r="C8" s="200"/>
      <c r="D8" s="200"/>
    </row>
    <row r="10" spans="1:3" ht="15">
      <c r="A10" s="199"/>
      <c r="B10" s="199"/>
      <c r="C10" s="199"/>
    </row>
    <row r="11" spans="1:4" ht="30">
      <c r="A11" s="60" t="s">
        <v>222</v>
      </c>
      <c r="B11" s="60" t="s">
        <v>317</v>
      </c>
      <c r="C11" s="60" t="s">
        <v>388</v>
      </c>
      <c r="D11" s="60" t="s">
        <v>389</v>
      </c>
    </row>
    <row r="12" spans="1:4" ht="15.75">
      <c r="A12" s="134"/>
      <c r="B12" s="29" t="s">
        <v>228</v>
      </c>
      <c r="C12" s="157">
        <f>C13+C18</f>
        <v>815</v>
      </c>
      <c r="D12" s="158">
        <f>D13+D18</f>
        <v>-1924.800000000003</v>
      </c>
    </row>
    <row r="13" spans="1:4" ht="28.5">
      <c r="A13" s="135" t="s">
        <v>229</v>
      </c>
      <c r="B13" s="137" t="s">
        <v>458</v>
      </c>
      <c r="C13" s="159">
        <f>C14+C16</f>
        <v>-500</v>
      </c>
      <c r="D13" s="159">
        <f>D14+D16</f>
        <v>-250</v>
      </c>
    </row>
    <row r="14" spans="1:4" ht="42.75">
      <c r="A14" s="135" t="s">
        <v>325</v>
      </c>
      <c r="B14" s="137" t="s">
        <v>292</v>
      </c>
      <c r="C14" s="159">
        <f>C15</f>
        <v>0</v>
      </c>
      <c r="D14" s="160">
        <v>0</v>
      </c>
    </row>
    <row r="15" spans="1:4" ht="42.75">
      <c r="A15" s="136" t="s">
        <v>326</v>
      </c>
      <c r="B15" s="137" t="s">
        <v>293</v>
      </c>
      <c r="C15" s="159">
        <v>0</v>
      </c>
      <c r="D15" s="160">
        <v>0</v>
      </c>
    </row>
    <row r="16" spans="1:4" ht="42.75">
      <c r="A16" s="135" t="s">
        <v>327</v>
      </c>
      <c r="B16" s="137" t="s">
        <v>230</v>
      </c>
      <c r="C16" s="159">
        <f>C17</f>
        <v>-500</v>
      </c>
      <c r="D16" s="160">
        <f>D17</f>
        <v>-250</v>
      </c>
    </row>
    <row r="17" spans="1:4" ht="42.75">
      <c r="A17" s="135" t="s">
        <v>328</v>
      </c>
      <c r="B17" s="137" t="s">
        <v>329</v>
      </c>
      <c r="C17" s="159">
        <v>-500</v>
      </c>
      <c r="D17" s="160">
        <v>-250</v>
      </c>
    </row>
    <row r="18" spans="1:4" ht="28.5">
      <c r="A18" s="135" t="s">
        <v>231</v>
      </c>
      <c r="B18" s="137" t="s">
        <v>330</v>
      </c>
      <c r="C18" s="159">
        <f>C19+C23</f>
        <v>1315</v>
      </c>
      <c r="D18" s="160">
        <f>D19+D23</f>
        <v>-1674.800000000003</v>
      </c>
    </row>
    <row r="19" spans="1:4" ht="15">
      <c r="A19" s="135" t="s">
        <v>232</v>
      </c>
      <c r="B19" s="137" t="s">
        <v>233</v>
      </c>
      <c r="C19" s="159">
        <f aca="true" t="shared" si="0" ref="C19:D21">C20</f>
        <v>-181023.8</v>
      </c>
      <c r="D19" s="160">
        <f t="shared" si="0"/>
        <v>-95398.1</v>
      </c>
    </row>
    <row r="20" spans="1:4" ht="15">
      <c r="A20" s="135" t="s">
        <v>234</v>
      </c>
      <c r="B20" s="137" t="s">
        <v>235</v>
      </c>
      <c r="C20" s="159">
        <f t="shared" si="0"/>
        <v>-181023.8</v>
      </c>
      <c r="D20" s="160">
        <f t="shared" si="0"/>
        <v>-95398.1</v>
      </c>
    </row>
    <row r="21" spans="1:4" ht="15">
      <c r="A21" s="135" t="s">
        <v>236</v>
      </c>
      <c r="B21" s="137" t="s">
        <v>237</v>
      </c>
      <c r="C21" s="159">
        <f t="shared" si="0"/>
        <v>-181023.8</v>
      </c>
      <c r="D21" s="160">
        <f t="shared" si="0"/>
        <v>-95398.1</v>
      </c>
    </row>
    <row r="22" spans="1:4" ht="28.5">
      <c r="A22" s="135" t="s">
        <v>238</v>
      </c>
      <c r="B22" s="138" t="s">
        <v>167</v>
      </c>
      <c r="C22" s="159">
        <v>-181023.8</v>
      </c>
      <c r="D22" s="160">
        <v>-95398.1</v>
      </c>
    </row>
    <row r="23" spans="1:4" ht="15">
      <c r="A23" s="135" t="s">
        <v>239</v>
      </c>
      <c r="B23" s="137" t="s">
        <v>240</v>
      </c>
      <c r="C23" s="159">
        <f aca="true" t="shared" si="1" ref="C23:D25">C24</f>
        <v>182338.8</v>
      </c>
      <c r="D23" s="160">
        <f t="shared" si="1"/>
        <v>93723.3</v>
      </c>
    </row>
    <row r="24" spans="1:4" ht="15">
      <c r="A24" s="135" t="s">
        <v>241</v>
      </c>
      <c r="B24" s="137" t="s">
        <v>242</v>
      </c>
      <c r="C24" s="159">
        <f t="shared" si="1"/>
        <v>182338.8</v>
      </c>
      <c r="D24" s="160">
        <f t="shared" si="1"/>
        <v>93723.3</v>
      </c>
    </row>
    <row r="25" spans="1:4" ht="28.5">
      <c r="A25" s="135" t="s">
        <v>243</v>
      </c>
      <c r="B25" s="137" t="s">
        <v>244</v>
      </c>
      <c r="C25" s="159">
        <f t="shared" si="1"/>
        <v>182338.8</v>
      </c>
      <c r="D25" s="160">
        <f t="shared" si="1"/>
        <v>93723.3</v>
      </c>
    </row>
    <row r="26" spans="1:4" ht="28.5">
      <c r="A26" s="135" t="s">
        <v>245</v>
      </c>
      <c r="B26" s="138" t="s">
        <v>312</v>
      </c>
      <c r="C26" s="159">
        <v>182338.8</v>
      </c>
      <c r="D26" s="160">
        <v>93723.3</v>
      </c>
    </row>
    <row r="39" ht="15">
      <c r="C39" s="2" t="s">
        <v>501</v>
      </c>
    </row>
  </sheetData>
  <mergeCells count="3">
    <mergeCell ref="A10:C10"/>
    <mergeCell ref="A7:D7"/>
    <mergeCell ref="A8:D8"/>
  </mergeCells>
  <printOptions/>
  <pageMargins left="0.91" right="0.2" top="0.55" bottom="1" header="0.5" footer="0.5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9">
    <tabColor indexed="10"/>
  </sheetPr>
  <dimension ref="A2:E18"/>
  <sheetViews>
    <sheetView workbookViewId="0" topLeftCell="A1">
      <selection activeCell="M10" sqref="M10"/>
    </sheetView>
  </sheetViews>
  <sheetFormatPr defaultColWidth="9.00390625" defaultRowHeight="12.75"/>
  <cols>
    <col min="1" max="1" width="31.875" style="2" customWidth="1"/>
    <col min="2" max="2" width="14.25390625" style="2" customWidth="1"/>
    <col min="3" max="3" width="13.375" style="2" customWidth="1"/>
    <col min="4" max="4" width="14.625" style="2" customWidth="1"/>
    <col min="5" max="5" width="16.25390625" style="2" customWidth="1"/>
    <col min="6" max="16384" width="9.125" style="2" customWidth="1"/>
  </cols>
  <sheetData>
    <row r="2" spans="3:5" ht="15.75">
      <c r="C2" s="5"/>
      <c r="E2" s="4" t="s">
        <v>265</v>
      </c>
    </row>
    <row r="3" spans="1:5" ht="15">
      <c r="A3" s="6"/>
      <c r="C3" s="5"/>
      <c r="E3" s="6" t="s">
        <v>133</v>
      </c>
    </row>
    <row r="4" spans="1:5" ht="15">
      <c r="A4" s="6"/>
      <c r="C4" s="5"/>
      <c r="E4" s="6" t="s">
        <v>151</v>
      </c>
    </row>
    <row r="5" ht="15">
      <c r="A5" s="6"/>
    </row>
    <row r="6" spans="1:5" ht="15.75">
      <c r="A6" s="211" t="s">
        <v>397</v>
      </c>
      <c r="B6" s="211"/>
      <c r="C6" s="211"/>
      <c r="D6" s="211"/>
      <c r="E6" s="211"/>
    </row>
    <row r="7" spans="1:5" ht="15.75">
      <c r="A7" s="211" t="s">
        <v>247</v>
      </c>
      <c r="B7" s="211"/>
      <c r="C7" s="211"/>
      <c r="D7" s="211"/>
      <c r="E7" s="211"/>
    </row>
    <row r="8" spans="1:2" ht="15">
      <c r="A8" s="210"/>
      <c r="B8" s="210"/>
    </row>
    <row r="9" spans="1:5" ht="46.5" customHeight="1">
      <c r="A9" s="60" t="s">
        <v>319</v>
      </c>
      <c r="B9" s="60" t="s">
        <v>388</v>
      </c>
      <c r="C9" s="60" t="s">
        <v>389</v>
      </c>
      <c r="D9" s="60" t="s">
        <v>52</v>
      </c>
      <c r="E9" s="60" t="s">
        <v>390</v>
      </c>
    </row>
    <row r="10" spans="1:5" ht="15">
      <c r="A10" s="52" t="s">
        <v>500</v>
      </c>
      <c r="B10" s="57">
        <v>295.8</v>
      </c>
      <c r="C10" s="57">
        <v>172.8</v>
      </c>
      <c r="D10" s="44">
        <f aca="true" t="shared" si="0" ref="D10:D18">C10/B10*100</f>
        <v>58.41784989858012</v>
      </c>
      <c r="E10" s="44">
        <f aca="true" t="shared" si="1" ref="E10:E18">B10-C10</f>
        <v>123</v>
      </c>
    </row>
    <row r="11" spans="1:5" ht="15">
      <c r="A11" s="52" t="s">
        <v>465</v>
      </c>
      <c r="B11" s="57">
        <v>29.2</v>
      </c>
      <c r="C11" s="57">
        <v>16.9</v>
      </c>
      <c r="D11" s="44">
        <f t="shared" si="0"/>
        <v>57.87671232876712</v>
      </c>
      <c r="E11" s="44">
        <f t="shared" si="1"/>
        <v>12.3</v>
      </c>
    </row>
    <row r="12" spans="1:5" ht="15">
      <c r="A12" s="52" t="s">
        <v>392</v>
      </c>
      <c r="B12" s="57">
        <v>61.6</v>
      </c>
      <c r="C12" s="57">
        <v>35.8</v>
      </c>
      <c r="D12" s="44">
        <f t="shared" si="0"/>
        <v>58.11688311688311</v>
      </c>
      <c r="E12" s="44">
        <f t="shared" si="1"/>
        <v>25.800000000000004</v>
      </c>
    </row>
    <row r="13" spans="1:5" ht="15">
      <c r="A13" s="58" t="s">
        <v>466</v>
      </c>
      <c r="B13" s="57">
        <v>47.2</v>
      </c>
      <c r="C13" s="57">
        <v>27.7</v>
      </c>
      <c r="D13" s="44">
        <f t="shared" si="0"/>
        <v>58.686440677966104</v>
      </c>
      <c r="E13" s="44">
        <f t="shared" si="1"/>
        <v>19.500000000000004</v>
      </c>
    </row>
    <row r="14" spans="1:5" ht="15">
      <c r="A14" s="52" t="s">
        <v>393</v>
      </c>
      <c r="B14" s="57">
        <v>93.4</v>
      </c>
      <c r="C14" s="57">
        <v>54.5</v>
      </c>
      <c r="D14" s="44">
        <f t="shared" si="0"/>
        <v>58.35117773019272</v>
      </c>
      <c r="E14" s="44">
        <f t="shared" si="1"/>
        <v>38.900000000000006</v>
      </c>
    </row>
    <row r="15" spans="1:5" ht="15">
      <c r="A15" s="52" t="s">
        <v>467</v>
      </c>
      <c r="B15" s="57">
        <v>65.1</v>
      </c>
      <c r="C15" s="57">
        <v>37.9</v>
      </c>
      <c r="D15" s="44">
        <f t="shared" si="0"/>
        <v>58.21812596006145</v>
      </c>
      <c r="E15" s="44">
        <f t="shared" si="1"/>
        <v>27.199999999999996</v>
      </c>
    </row>
    <row r="16" spans="1:5" ht="15">
      <c r="A16" s="52" t="s">
        <v>394</v>
      </c>
      <c r="B16" s="57">
        <v>37.7</v>
      </c>
      <c r="C16" s="57">
        <v>21.9</v>
      </c>
      <c r="D16" s="44">
        <f t="shared" si="0"/>
        <v>58.09018567639257</v>
      </c>
      <c r="E16" s="44">
        <f t="shared" si="1"/>
        <v>15.800000000000004</v>
      </c>
    </row>
    <row r="17" spans="1:5" ht="15">
      <c r="A17" s="52" t="s">
        <v>395</v>
      </c>
      <c r="B17" s="57">
        <v>57.7</v>
      </c>
      <c r="C17" s="57">
        <v>33.6</v>
      </c>
      <c r="D17" s="44">
        <f t="shared" si="0"/>
        <v>58.23223570190641</v>
      </c>
      <c r="E17" s="44">
        <f t="shared" si="1"/>
        <v>24.1</v>
      </c>
    </row>
    <row r="18" spans="1:5" s="11" customFormat="1" ht="15.75">
      <c r="A18" s="10" t="s">
        <v>468</v>
      </c>
      <c r="B18" s="59">
        <f>B10+B11+B12+B13+B14+B15+B16+B17</f>
        <v>687.7000000000002</v>
      </c>
      <c r="C18" s="59">
        <f>C10+C11+C12+C13+C14+C15+C16+C17</f>
        <v>401.09999999999997</v>
      </c>
      <c r="D18" s="48">
        <f t="shared" si="0"/>
        <v>58.32485095245018</v>
      </c>
      <c r="E18" s="48">
        <f t="shared" si="1"/>
        <v>286.6000000000002</v>
      </c>
    </row>
  </sheetData>
  <mergeCells count="3">
    <mergeCell ref="A8:B8"/>
    <mergeCell ref="A6:E6"/>
    <mergeCell ref="A7:E7"/>
  </mergeCells>
  <printOptions/>
  <pageMargins left="0.9" right="0.2" top="0.39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">
    <tabColor indexed="10"/>
  </sheetPr>
  <dimension ref="A2:F13"/>
  <sheetViews>
    <sheetView workbookViewId="0" topLeftCell="A1">
      <selection activeCell="A9" sqref="A9:F9"/>
    </sheetView>
  </sheetViews>
  <sheetFormatPr defaultColWidth="9.00390625" defaultRowHeight="12.75"/>
  <cols>
    <col min="1" max="1" width="20.00390625" style="2" customWidth="1"/>
    <col min="2" max="2" width="30.875" style="2" customWidth="1"/>
    <col min="3" max="3" width="14.25390625" style="2" customWidth="1"/>
    <col min="4" max="4" width="13.375" style="2" customWidth="1"/>
    <col min="5" max="5" width="14.625" style="2" customWidth="1"/>
    <col min="6" max="6" width="16.25390625" style="2" customWidth="1"/>
    <col min="7" max="16384" width="9.125" style="2" customWidth="1"/>
  </cols>
  <sheetData>
    <row r="2" spans="4:6" ht="15.75">
      <c r="D2" s="5"/>
      <c r="F2" s="4" t="s">
        <v>252</v>
      </c>
    </row>
    <row r="3" spans="1:6" ht="15">
      <c r="A3" s="6"/>
      <c r="B3" s="6"/>
      <c r="D3" s="5"/>
      <c r="F3" s="6" t="s">
        <v>133</v>
      </c>
    </row>
    <row r="4" spans="1:6" ht="15">
      <c r="A4" s="6"/>
      <c r="B4" s="6"/>
      <c r="D4" s="5"/>
      <c r="F4" s="6" t="s">
        <v>151</v>
      </c>
    </row>
    <row r="5" spans="1:2" ht="15">
      <c r="A5" s="6"/>
      <c r="B5" s="6"/>
    </row>
    <row r="6" spans="1:6" ht="15.75">
      <c r="A6" s="211" t="s">
        <v>248</v>
      </c>
      <c r="B6" s="211"/>
      <c r="C6" s="211"/>
      <c r="D6" s="211"/>
      <c r="E6" s="211"/>
      <c r="F6" s="211"/>
    </row>
    <row r="7" spans="1:6" ht="15.75">
      <c r="A7" s="211" t="s">
        <v>249</v>
      </c>
      <c r="B7" s="211"/>
      <c r="C7" s="211"/>
      <c r="D7" s="211"/>
      <c r="E7" s="211"/>
      <c r="F7" s="211"/>
    </row>
    <row r="8" spans="1:6" ht="15.75">
      <c r="A8" s="211" t="s">
        <v>250</v>
      </c>
      <c r="B8" s="211"/>
      <c r="C8" s="211"/>
      <c r="D8" s="211"/>
      <c r="E8" s="211"/>
      <c r="F8" s="211"/>
    </row>
    <row r="9" spans="1:6" ht="15.75">
      <c r="A9" s="211" t="s">
        <v>251</v>
      </c>
      <c r="B9" s="211"/>
      <c r="C9" s="211"/>
      <c r="D9" s="211"/>
      <c r="E9" s="211"/>
      <c r="F9" s="211"/>
    </row>
    <row r="10" spans="1:3" ht="15">
      <c r="A10" s="210"/>
      <c r="B10" s="210"/>
      <c r="C10" s="210"/>
    </row>
    <row r="11" spans="1:6" ht="46.5" customHeight="1">
      <c r="A11" s="60" t="s">
        <v>319</v>
      </c>
      <c r="B11" s="60" t="s">
        <v>260</v>
      </c>
      <c r="C11" s="60" t="s">
        <v>388</v>
      </c>
      <c r="D11" s="60" t="s">
        <v>389</v>
      </c>
      <c r="E11" s="60" t="s">
        <v>52</v>
      </c>
      <c r="F11" s="60" t="s">
        <v>390</v>
      </c>
    </row>
    <row r="12" spans="1:6" ht="60">
      <c r="A12" s="36" t="s">
        <v>500</v>
      </c>
      <c r="B12" s="20" t="s">
        <v>554</v>
      </c>
      <c r="C12" s="44">
        <v>400</v>
      </c>
      <c r="D12" s="44">
        <v>400</v>
      </c>
      <c r="E12" s="44">
        <f>D12/C12*100</f>
        <v>100</v>
      </c>
      <c r="F12" s="44">
        <f>C12-D12</f>
        <v>0</v>
      </c>
    </row>
    <row r="13" spans="1:6" s="11" customFormat="1" ht="21.75" customHeight="1">
      <c r="A13" s="10" t="s">
        <v>468</v>
      </c>
      <c r="B13" s="10"/>
      <c r="C13" s="48">
        <f>C12</f>
        <v>400</v>
      </c>
      <c r="D13" s="48">
        <f>D12</f>
        <v>400</v>
      </c>
      <c r="E13" s="48">
        <f>E12</f>
        <v>100</v>
      </c>
      <c r="F13" s="48">
        <f>F12</f>
        <v>0</v>
      </c>
    </row>
  </sheetData>
  <mergeCells count="5">
    <mergeCell ref="A10:C10"/>
    <mergeCell ref="A6:F6"/>
    <mergeCell ref="A8:F8"/>
    <mergeCell ref="A9:F9"/>
    <mergeCell ref="A7:F7"/>
  </mergeCells>
  <printOptions/>
  <pageMargins left="0.9" right="0.2" top="0.39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tabColor indexed="10"/>
  </sheetPr>
  <dimension ref="B1:G81"/>
  <sheetViews>
    <sheetView workbookViewId="0" topLeftCell="B70">
      <selection activeCell="C78" sqref="C78"/>
    </sheetView>
  </sheetViews>
  <sheetFormatPr defaultColWidth="9.00390625" defaultRowHeight="12.75"/>
  <cols>
    <col min="1" max="1" width="1.625" style="2" customWidth="1"/>
    <col min="2" max="2" width="29.625" style="2" customWidth="1"/>
    <col min="3" max="3" width="98.25390625" style="2" customWidth="1"/>
    <col min="4" max="4" width="12.875" style="2" customWidth="1"/>
    <col min="5" max="5" width="12.625" style="2" customWidth="1"/>
    <col min="6" max="6" width="13.00390625" style="2" customWidth="1"/>
    <col min="7" max="7" width="13.875" style="2" customWidth="1"/>
    <col min="8" max="16384" width="9.125" style="2" customWidth="1"/>
  </cols>
  <sheetData>
    <row r="1" spans="3:7" ht="15.75">
      <c r="C1" s="3"/>
      <c r="G1" s="4" t="s">
        <v>175</v>
      </c>
    </row>
    <row r="2" spans="3:7" ht="15">
      <c r="C2" s="5"/>
      <c r="G2" s="6" t="s">
        <v>133</v>
      </c>
    </row>
    <row r="3" spans="3:7" ht="15">
      <c r="C3" s="5"/>
      <c r="G3" s="6" t="s">
        <v>151</v>
      </c>
    </row>
    <row r="4" spans="2:3" ht="15">
      <c r="B4" s="6"/>
      <c r="C4" s="6"/>
    </row>
    <row r="5" spans="2:3" ht="15">
      <c r="B5" s="6"/>
      <c r="C5" s="6"/>
    </row>
    <row r="6" spans="2:7" ht="15.75">
      <c r="B6" s="200" t="s">
        <v>152</v>
      </c>
      <c r="C6" s="200"/>
      <c r="D6" s="200"/>
      <c r="E6" s="200"/>
      <c r="F6" s="200"/>
      <c r="G6" s="200"/>
    </row>
    <row r="7" spans="2:3" ht="15.75">
      <c r="B7" s="7"/>
      <c r="C7" s="7"/>
    </row>
    <row r="8" spans="2:7" s="11" customFormat="1" ht="36" customHeight="1">
      <c r="B8" s="8" t="s">
        <v>222</v>
      </c>
      <c r="C8" s="9" t="s">
        <v>317</v>
      </c>
      <c r="D8" s="1" t="s">
        <v>388</v>
      </c>
      <c r="E8" s="1" t="s">
        <v>389</v>
      </c>
      <c r="F8" s="1" t="s">
        <v>52</v>
      </c>
      <c r="G8" s="1" t="s">
        <v>174</v>
      </c>
    </row>
    <row r="9" spans="2:7" s="11" customFormat="1" ht="15.75">
      <c r="B9" s="12"/>
      <c r="C9" s="12" t="s">
        <v>125</v>
      </c>
      <c r="D9" s="158">
        <f>D10+D38</f>
        <v>181023.8</v>
      </c>
      <c r="E9" s="158">
        <f>E10+E38</f>
        <v>95398.1</v>
      </c>
      <c r="F9" s="158">
        <f>E9/D9*100</f>
        <v>52.69920308821272</v>
      </c>
      <c r="G9" s="158">
        <f>E9-D9</f>
        <v>-85625.69999999998</v>
      </c>
    </row>
    <row r="10" spans="2:7" s="11" customFormat="1" ht="15.75">
      <c r="B10" s="9" t="s">
        <v>413</v>
      </c>
      <c r="C10" s="51" t="s">
        <v>127</v>
      </c>
      <c r="D10" s="158">
        <f>D11+D25</f>
        <v>38587</v>
      </c>
      <c r="E10" s="158">
        <f>E11+E25</f>
        <v>18388.8</v>
      </c>
      <c r="F10" s="158">
        <f aca="true" t="shared" si="0" ref="F10:F81">E10/D10*100</f>
        <v>47.65542799388395</v>
      </c>
      <c r="G10" s="158">
        <f aca="true" t="shared" si="1" ref="G10:G81">E10-D10</f>
        <v>-20198.2</v>
      </c>
    </row>
    <row r="11" spans="2:7" s="11" customFormat="1" ht="15.75">
      <c r="B11" s="9"/>
      <c r="C11" s="12" t="s">
        <v>414</v>
      </c>
      <c r="D11" s="158">
        <f>D12+D13+D16+D17+D18+D19+D20+D22+D23+D24+D14+D15+D21</f>
        <v>36523</v>
      </c>
      <c r="E11" s="158">
        <f>E12+E13+E16+E17+E18+E19+E20+E22+E23+E24+E14+E15+E21</f>
        <v>16579.1</v>
      </c>
      <c r="F11" s="158">
        <f t="shared" si="0"/>
        <v>45.39358760233277</v>
      </c>
      <c r="G11" s="158">
        <f t="shared" si="1"/>
        <v>-19943.9</v>
      </c>
    </row>
    <row r="12" spans="2:7" ht="49.5" customHeight="1">
      <c r="B12" s="14" t="s">
        <v>318</v>
      </c>
      <c r="C12" s="15" t="s">
        <v>334</v>
      </c>
      <c r="D12" s="159">
        <v>30300</v>
      </c>
      <c r="E12" s="160">
        <v>13604.5</v>
      </c>
      <c r="F12" s="160">
        <f t="shared" si="0"/>
        <v>44.899339933993396</v>
      </c>
      <c r="G12" s="160">
        <f t="shared" si="1"/>
        <v>-16695.5</v>
      </c>
    </row>
    <row r="13" spans="2:7" ht="45" customHeight="1">
      <c r="B13" s="14" t="s">
        <v>277</v>
      </c>
      <c r="C13" s="15" t="s">
        <v>342</v>
      </c>
      <c r="D13" s="159">
        <v>158</v>
      </c>
      <c r="E13" s="160">
        <v>105.5</v>
      </c>
      <c r="F13" s="160">
        <f t="shared" si="0"/>
        <v>66.77215189873418</v>
      </c>
      <c r="G13" s="160">
        <f t="shared" si="1"/>
        <v>-52.5</v>
      </c>
    </row>
    <row r="14" spans="2:7" ht="34.5" customHeight="1">
      <c r="B14" s="50" t="s">
        <v>56</v>
      </c>
      <c r="C14" s="55" t="s">
        <v>54</v>
      </c>
      <c r="D14" s="159">
        <v>0</v>
      </c>
      <c r="E14" s="160">
        <v>55.2</v>
      </c>
      <c r="F14" s="160">
        <v>0</v>
      </c>
      <c r="G14" s="160">
        <f t="shared" si="1"/>
        <v>55.2</v>
      </c>
    </row>
    <row r="15" spans="2:7" ht="67.5" customHeight="1">
      <c r="B15" s="50" t="s">
        <v>57</v>
      </c>
      <c r="C15" s="55" t="s">
        <v>55</v>
      </c>
      <c r="D15" s="159">
        <v>0</v>
      </c>
      <c r="E15" s="160">
        <v>20.8</v>
      </c>
      <c r="F15" s="160">
        <v>0</v>
      </c>
      <c r="G15" s="160">
        <f t="shared" si="1"/>
        <v>20.8</v>
      </c>
    </row>
    <row r="16" spans="2:7" ht="45">
      <c r="B16" s="16" t="s">
        <v>348</v>
      </c>
      <c r="C16" s="17" t="s">
        <v>349</v>
      </c>
      <c r="D16" s="159">
        <v>318</v>
      </c>
      <c r="E16" s="160">
        <v>128</v>
      </c>
      <c r="F16" s="160">
        <f t="shared" si="0"/>
        <v>40.25157232704403</v>
      </c>
      <c r="G16" s="160">
        <f t="shared" si="1"/>
        <v>-190</v>
      </c>
    </row>
    <row r="17" spans="2:7" ht="60">
      <c r="B17" s="16" t="s">
        <v>350</v>
      </c>
      <c r="C17" s="18" t="s">
        <v>351</v>
      </c>
      <c r="D17" s="159">
        <v>9</v>
      </c>
      <c r="E17" s="160">
        <v>2.6</v>
      </c>
      <c r="F17" s="160">
        <f t="shared" si="0"/>
        <v>28.888888888888893</v>
      </c>
      <c r="G17" s="160">
        <f t="shared" si="1"/>
        <v>-6.4</v>
      </c>
    </row>
    <row r="18" spans="2:7" ht="45">
      <c r="B18" s="16" t="s">
        <v>352</v>
      </c>
      <c r="C18" s="17" t="s">
        <v>353</v>
      </c>
      <c r="D18" s="159">
        <v>530</v>
      </c>
      <c r="E18" s="160">
        <v>193.6</v>
      </c>
      <c r="F18" s="160">
        <f t="shared" si="0"/>
        <v>36.528301886792455</v>
      </c>
      <c r="G18" s="160">
        <f t="shared" si="1"/>
        <v>-336.4</v>
      </c>
    </row>
    <row r="19" spans="2:7" ht="48" customHeight="1">
      <c r="B19" s="16" t="s">
        <v>354</v>
      </c>
      <c r="C19" s="17" t="s">
        <v>355</v>
      </c>
      <c r="D19" s="159">
        <v>26</v>
      </c>
      <c r="E19" s="160">
        <v>0</v>
      </c>
      <c r="F19" s="160">
        <f t="shared" si="0"/>
        <v>0</v>
      </c>
      <c r="G19" s="160">
        <f t="shared" si="1"/>
        <v>-26</v>
      </c>
    </row>
    <row r="20" spans="2:7" ht="15">
      <c r="B20" s="19" t="s">
        <v>344</v>
      </c>
      <c r="C20" s="20" t="s">
        <v>385</v>
      </c>
      <c r="D20" s="159">
        <v>4301</v>
      </c>
      <c r="E20" s="160">
        <v>2082.8</v>
      </c>
      <c r="F20" s="160">
        <f t="shared" si="0"/>
        <v>48.42594745408045</v>
      </c>
      <c r="G20" s="160">
        <f t="shared" si="1"/>
        <v>-2218.2</v>
      </c>
    </row>
    <row r="21" spans="2:7" ht="30">
      <c r="B21" s="50" t="s">
        <v>59</v>
      </c>
      <c r="C21" s="55" t="s">
        <v>58</v>
      </c>
      <c r="D21" s="159">
        <v>0</v>
      </c>
      <c r="E21" s="160">
        <v>0.2</v>
      </c>
      <c r="F21" s="160">
        <v>0</v>
      </c>
      <c r="G21" s="160">
        <f t="shared" si="1"/>
        <v>0.2</v>
      </c>
    </row>
    <row r="22" spans="2:7" ht="15">
      <c r="B22" s="19" t="s">
        <v>505</v>
      </c>
      <c r="C22" s="20" t="s">
        <v>386</v>
      </c>
      <c r="D22" s="159">
        <v>176</v>
      </c>
      <c r="E22" s="160">
        <v>85.3</v>
      </c>
      <c r="F22" s="160">
        <f t="shared" si="0"/>
        <v>48.465909090909086</v>
      </c>
      <c r="G22" s="160">
        <f t="shared" si="1"/>
        <v>-90.7</v>
      </c>
    </row>
    <row r="23" spans="2:7" ht="30">
      <c r="B23" s="14" t="s">
        <v>504</v>
      </c>
      <c r="C23" s="15" t="s">
        <v>345</v>
      </c>
      <c r="D23" s="159">
        <v>35</v>
      </c>
      <c r="E23" s="160">
        <v>24.4</v>
      </c>
      <c r="F23" s="160">
        <f>E23/D23*100</f>
        <v>69.71428571428571</v>
      </c>
      <c r="G23" s="160">
        <f>E23-D23</f>
        <v>-10.600000000000001</v>
      </c>
    </row>
    <row r="24" spans="2:7" ht="30">
      <c r="B24" s="19" t="s">
        <v>322</v>
      </c>
      <c r="C24" s="20" t="s">
        <v>346</v>
      </c>
      <c r="D24" s="159">
        <v>670</v>
      </c>
      <c r="E24" s="160">
        <v>276.2</v>
      </c>
      <c r="F24" s="160">
        <f t="shared" si="0"/>
        <v>41.223880597014926</v>
      </c>
      <c r="G24" s="160">
        <f t="shared" si="1"/>
        <v>-393.8</v>
      </c>
    </row>
    <row r="25" spans="2:7" ht="15.75">
      <c r="B25" s="21"/>
      <c r="C25" s="9" t="s">
        <v>415</v>
      </c>
      <c r="D25" s="158">
        <f>D26+D27+D28+D29+D31+D32+D33+D34+D35+D36+D37+D30</f>
        <v>2064</v>
      </c>
      <c r="E25" s="158">
        <f>E26+E27+E28+E29+E31+E32+E33+E34+E35+E36+E37+E30</f>
        <v>1809.7</v>
      </c>
      <c r="F25" s="158">
        <f t="shared" si="0"/>
        <v>87.67926356589147</v>
      </c>
      <c r="G25" s="158">
        <f t="shared" si="1"/>
        <v>-254.29999999999995</v>
      </c>
    </row>
    <row r="26" spans="2:7" ht="52.5" customHeight="1">
      <c r="B26" s="19" t="s">
        <v>323</v>
      </c>
      <c r="C26" s="20" t="s">
        <v>285</v>
      </c>
      <c r="D26" s="159">
        <v>1088</v>
      </c>
      <c r="E26" s="160">
        <v>1103.5</v>
      </c>
      <c r="F26" s="160">
        <f t="shared" si="0"/>
        <v>101.42463235294117</v>
      </c>
      <c r="G26" s="160">
        <f t="shared" si="1"/>
        <v>15.5</v>
      </c>
    </row>
    <row r="27" spans="2:7" ht="45">
      <c r="B27" s="19" t="s">
        <v>286</v>
      </c>
      <c r="C27" s="20" t="s">
        <v>315</v>
      </c>
      <c r="D27" s="159">
        <v>243</v>
      </c>
      <c r="E27" s="160">
        <v>162.7</v>
      </c>
      <c r="F27" s="160">
        <f t="shared" si="0"/>
        <v>66.95473251028807</v>
      </c>
      <c r="G27" s="160">
        <f t="shared" si="1"/>
        <v>-80.30000000000001</v>
      </c>
    </row>
    <row r="28" spans="2:7" ht="15">
      <c r="B28" s="21" t="s">
        <v>387</v>
      </c>
      <c r="C28" s="20" t="s">
        <v>398</v>
      </c>
      <c r="D28" s="159">
        <v>147</v>
      </c>
      <c r="E28" s="160">
        <v>85</v>
      </c>
      <c r="F28" s="160">
        <f t="shared" si="0"/>
        <v>57.82312925170068</v>
      </c>
      <c r="G28" s="160">
        <f t="shared" si="1"/>
        <v>-62</v>
      </c>
    </row>
    <row r="29" spans="2:7" ht="30">
      <c r="B29" s="19" t="s">
        <v>324</v>
      </c>
      <c r="C29" s="20" t="s">
        <v>399</v>
      </c>
      <c r="D29" s="159">
        <v>85</v>
      </c>
      <c r="E29" s="160">
        <v>275</v>
      </c>
      <c r="F29" s="160">
        <f t="shared" si="0"/>
        <v>323.5294117647059</v>
      </c>
      <c r="G29" s="160">
        <f t="shared" si="1"/>
        <v>190</v>
      </c>
    </row>
    <row r="30" spans="2:7" ht="30">
      <c r="B30" s="19" t="s">
        <v>400</v>
      </c>
      <c r="C30" s="55" t="s">
        <v>53</v>
      </c>
      <c r="D30" s="159">
        <v>0</v>
      </c>
      <c r="E30" s="160">
        <v>1</v>
      </c>
      <c r="F30" s="160">
        <v>0</v>
      </c>
      <c r="G30" s="160">
        <f t="shared" si="1"/>
        <v>1</v>
      </c>
    </row>
    <row r="31" spans="2:7" ht="75">
      <c r="B31" s="16" t="s">
        <v>401</v>
      </c>
      <c r="C31" s="15" t="s">
        <v>361</v>
      </c>
      <c r="D31" s="159">
        <v>25</v>
      </c>
      <c r="E31" s="160">
        <v>3</v>
      </c>
      <c r="F31" s="160">
        <f t="shared" si="0"/>
        <v>12</v>
      </c>
      <c r="G31" s="160">
        <f t="shared" si="1"/>
        <v>-22</v>
      </c>
    </row>
    <row r="32" spans="2:7" ht="45">
      <c r="B32" s="16" t="s">
        <v>402</v>
      </c>
      <c r="C32" s="22" t="s">
        <v>371</v>
      </c>
      <c r="D32" s="159">
        <v>20</v>
      </c>
      <c r="E32" s="160">
        <v>14</v>
      </c>
      <c r="F32" s="160">
        <f t="shared" si="0"/>
        <v>70</v>
      </c>
      <c r="G32" s="160">
        <f t="shared" si="1"/>
        <v>-6</v>
      </c>
    </row>
    <row r="33" spans="2:7" ht="30">
      <c r="B33" s="16" t="s">
        <v>273</v>
      </c>
      <c r="C33" s="23" t="s">
        <v>275</v>
      </c>
      <c r="D33" s="159">
        <v>30</v>
      </c>
      <c r="E33" s="160">
        <v>0</v>
      </c>
      <c r="F33" s="160">
        <f t="shared" si="0"/>
        <v>0</v>
      </c>
      <c r="G33" s="160">
        <f t="shared" si="1"/>
        <v>-30</v>
      </c>
    </row>
    <row r="34" spans="2:7" ht="30">
      <c r="B34" s="16" t="s">
        <v>404</v>
      </c>
      <c r="C34" s="24" t="s">
        <v>276</v>
      </c>
      <c r="D34" s="159">
        <v>10</v>
      </c>
      <c r="E34" s="160">
        <v>11</v>
      </c>
      <c r="F34" s="160">
        <f t="shared" si="0"/>
        <v>110.00000000000001</v>
      </c>
      <c r="G34" s="160">
        <f t="shared" si="1"/>
        <v>1</v>
      </c>
    </row>
    <row r="35" spans="2:7" ht="30">
      <c r="B35" s="16" t="s">
        <v>403</v>
      </c>
      <c r="C35" s="22" t="s">
        <v>316</v>
      </c>
      <c r="D35" s="159">
        <v>35</v>
      </c>
      <c r="E35" s="160">
        <v>33</v>
      </c>
      <c r="F35" s="160">
        <f t="shared" si="0"/>
        <v>94.28571428571428</v>
      </c>
      <c r="G35" s="160">
        <f t="shared" si="1"/>
        <v>-2</v>
      </c>
    </row>
    <row r="36" spans="2:7" ht="15">
      <c r="B36" s="25" t="s">
        <v>405</v>
      </c>
      <c r="C36" s="24" t="s">
        <v>406</v>
      </c>
      <c r="D36" s="159">
        <v>60</v>
      </c>
      <c r="E36" s="160">
        <v>2.5</v>
      </c>
      <c r="F36" s="160">
        <f t="shared" si="0"/>
        <v>4.166666666666666</v>
      </c>
      <c r="G36" s="160">
        <f t="shared" si="1"/>
        <v>-57.5</v>
      </c>
    </row>
    <row r="37" spans="2:7" ht="30">
      <c r="B37" s="25" t="s">
        <v>412</v>
      </c>
      <c r="C37" s="26" t="s">
        <v>408</v>
      </c>
      <c r="D37" s="159">
        <v>321</v>
      </c>
      <c r="E37" s="160">
        <v>119</v>
      </c>
      <c r="F37" s="160">
        <f t="shared" si="0"/>
        <v>37.07165109034268</v>
      </c>
      <c r="G37" s="160">
        <f t="shared" si="1"/>
        <v>-202</v>
      </c>
    </row>
    <row r="38" spans="2:7" s="11" customFormat="1" ht="15.75">
      <c r="B38" s="27" t="s">
        <v>416</v>
      </c>
      <c r="C38" s="13" t="s">
        <v>128</v>
      </c>
      <c r="D38" s="158">
        <f>D39+D80</f>
        <v>142436.8</v>
      </c>
      <c r="E38" s="158">
        <f>E39+E80</f>
        <v>77009.3</v>
      </c>
      <c r="F38" s="158">
        <f t="shared" si="0"/>
        <v>54.06559259966526</v>
      </c>
      <c r="G38" s="158">
        <f t="shared" si="1"/>
        <v>-65427.499999999985</v>
      </c>
    </row>
    <row r="39" spans="2:7" ht="30">
      <c r="B39" s="21" t="s">
        <v>417</v>
      </c>
      <c r="C39" s="22" t="s">
        <v>129</v>
      </c>
      <c r="D39" s="160">
        <f>D40+D44+D51+D69</f>
        <v>142261.09999999998</v>
      </c>
      <c r="E39" s="160">
        <f>E40+E44+E51+E69</f>
        <v>76901.2</v>
      </c>
      <c r="F39" s="160">
        <f t="shared" si="0"/>
        <v>54.056379431903736</v>
      </c>
      <c r="G39" s="160">
        <f t="shared" si="1"/>
        <v>-65359.89999999998</v>
      </c>
    </row>
    <row r="40" spans="2:7" s="11" customFormat="1" ht="31.5">
      <c r="B40" s="27" t="s">
        <v>418</v>
      </c>
      <c r="C40" s="29" t="s">
        <v>220</v>
      </c>
      <c r="D40" s="158">
        <f>D41+D42+D43</f>
        <v>31035.3</v>
      </c>
      <c r="E40" s="158">
        <f>E41+E42+E43</f>
        <v>18863.3</v>
      </c>
      <c r="F40" s="158">
        <f t="shared" si="0"/>
        <v>60.78014390065506</v>
      </c>
      <c r="G40" s="158">
        <f t="shared" si="1"/>
        <v>-12172</v>
      </c>
    </row>
    <row r="41" spans="2:7" ht="21.75" customHeight="1">
      <c r="B41" s="19" t="s">
        <v>419</v>
      </c>
      <c r="C41" s="20" t="s">
        <v>331</v>
      </c>
      <c r="D41" s="159">
        <v>29393</v>
      </c>
      <c r="E41" s="164">
        <v>17221</v>
      </c>
      <c r="F41" s="160">
        <f t="shared" si="0"/>
        <v>58.588779641411215</v>
      </c>
      <c r="G41" s="160">
        <f t="shared" si="1"/>
        <v>-12172</v>
      </c>
    </row>
    <row r="42" spans="2:7" ht="30">
      <c r="B42" s="19" t="s">
        <v>290</v>
      </c>
      <c r="C42" s="20" t="s">
        <v>291</v>
      </c>
      <c r="D42" s="159">
        <v>1200</v>
      </c>
      <c r="E42" s="164">
        <v>1200</v>
      </c>
      <c r="F42" s="160">
        <f t="shared" si="0"/>
        <v>100</v>
      </c>
      <c r="G42" s="160">
        <f t="shared" si="1"/>
        <v>0</v>
      </c>
    </row>
    <row r="43" spans="2:7" ht="30">
      <c r="B43" s="19" t="s">
        <v>544</v>
      </c>
      <c r="C43" s="20" t="s">
        <v>545</v>
      </c>
      <c r="D43" s="159">
        <v>442.3</v>
      </c>
      <c r="E43" s="164">
        <v>442.3</v>
      </c>
      <c r="F43" s="160">
        <f t="shared" si="0"/>
        <v>100</v>
      </c>
      <c r="G43" s="160">
        <f t="shared" si="1"/>
        <v>0</v>
      </c>
    </row>
    <row r="44" spans="2:7" ht="31.5">
      <c r="B44" s="9" t="s">
        <v>302</v>
      </c>
      <c r="C44" s="29" t="s">
        <v>335</v>
      </c>
      <c r="D44" s="158">
        <f>D47+D48+D45+D46</f>
        <v>13346.6</v>
      </c>
      <c r="E44" s="158">
        <f>E47+E48+E45+E46</f>
        <v>2133.8</v>
      </c>
      <c r="F44" s="158">
        <f t="shared" si="0"/>
        <v>15.987592345616115</v>
      </c>
      <c r="G44" s="158">
        <f t="shared" si="1"/>
        <v>-11212.8</v>
      </c>
    </row>
    <row r="45" spans="2:7" ht="54" customHeight="1">
      <c r="B45" s="50" t="s">
        <v>149</v>
      </c>
      <c r="C45" s="55" t="s">
        <v>143</v>
      </c>
      <c r="D45" s="160">
        <v>1042.5</v>
      </c>
      <c r="E45" s="160">
        <v>0</v>
      </c>
      <c r="F45" s="160">
        <f t="shared" si="0"/>
        <v>0</v>
      </c>
      <c r="G45" s="160">
        <v>0</v>
      </c>
    </row>
    <row r="46" spans="2:7" ht="30">
      <c r="B46" s="50" t="s">
        <v>150</v>
      </c>
      <c r="C46" s="55" t="s">
        <v>148</v>
      </c>
      <c r="D46" s="160">
        <v>485.6</v>
      </c>
      <c r="E46" s="160">
        <v>0</v>
      </c>
      <c r="F46" s="160">
        <f t="shared" si="0"/>
        <v>0</v>
      </c>
      <c r="G46" s="160">
        <v>0</v>
      </c>
    </row>
    <row r="47" spans="2:7" ht="48" customHeight="1">
      <c r="B47" s="30" t="s">
        <v>551</v>
      </c>
      <c r="C47" s="31" t="s">
        <v>552</v>
      </c>
      <c r="D47" s="159">
        <v>8581.5</v>
      </c>
      <c r="E47" s="164">
        <v>0</v>
      </c>
      <c r="F47" s="160">
        <f t="shared" si="0"/>
        <v>0</v>
      </c>
      <c r="G47" s="160">
        <f t="shared" si="1"/>
        <v>-8581.5</v>
      </c>
    </row>
    <row r="48" spans="2:7" ht="15">
      <c r="B48" s="32" t="s">
        <v>297</v>
      </c>
      <c r="C48" s="33" t="s">
        <v>303</v>
      </c>
      <c r="D48" s="159">
        <v>3237</v>
      </c>
      <c r="E48" s="164">
        <f>E49+E50</f>
        <v>2133.8</v>
      </c>
      <c r="F48" s="160">
        <f t="shared" si="0"/>
        <v>65.9190608588199</v>
      </c>
      <c r="G48" s="160">
        <f t="shared" si="1"/>
        <v>-1103.1999999999998</v>
      </c>
    </row>
    <row r="49" spans="2:7" ht="21" customHeight="1">
      <c r="B49" s="34" t="s">
        <v>297</v>
      </c>
      <c r="C49" s="35" t="s">
        <v>336</v>
      </c>
      <c r="D49" s="161">
        <v>81.7</v>
      </c>
      <c r="E49" s="165">
        <v>22.3</v>
      </c>
      <c r="F49" s="162">
        <f t="shared" si="0"/>
        <v>27.294981640146883</v>
      </c>
      <c r="G49" s="162">
        <f t="shared" si="1"/>
        <v>-59.400000000000006</v>
      </c>
    </row>
    <row r="50" spans="2:7" ht="33.75" customHeight="1">
      <c r="B50" s="34" t="s">
        <v>297</v>
      </c>
      <c r="C50" s="35" t="s">
        <v>337</v>
      </c>
      <c r="D50" s="161">
        <v>3155.3</v>
      </c>
      <c r="E50" s="165">
        <v>2111.5</v>
      </c>
      <c r="F50" s="162">
        <f t="shared" si="0"/>
        <v>66.91915190314708</v>
      </c>
      <c r="G50" s="162">
        <f t="shared" si="1"/>
        <v>-1043.8000000000002</v>
      </c>
    </row>
    <row r="51" spans="2:7" s="11" customFormat="1" ht="31.5">
      <c r="B51" s="9" t="s">
        <v>420</v>
      </c>
      <c r="C51" s="29" t="s">
        <v>221</v>
      </c>
      <c r="D51" s="158">
        <f>D52+D53+D54+D55+D62+D63+D65+D66+D64</f>
        <v>93802.9</v>
      </c>
      <c r="E51" s="158">
        <f>E52+E53+E54+E55+E62+E63+E65+E66+E64</f>
        <v>53245.3</v>
      </c>
      <c r="F51" s="158">
        <f t="shared" si="0"/>
        <v>56.76295722200487</v>
      </c>
      <c r="G51" s="158">
        <f t="shared" si="1"/>
        <v>-40557.59999999999</v>
      </c>
    </row>
    <row r="52" spans="2:7" s="11" customFormat="1" ht="30">
      <c r="B52" s="36" t="s">
        <v>300</v>
      </c>
      <c r="C52" s="20" t="s">
        <v>294</v>
      </c>
      <c r="D52" s="159">
        <v>687.7</v>
      </c>
      <c r="E52" s="164">
        <v>401.1</v>
      </c>
      <c r="F52" s="160">
        <f t="shared" si="0"/>
        <v>58.32485095245019</v>
      </c>
      <c r="G52" s="160">
        <f t="shared" si="1"/>
        <v>-286.6</v>
      </c>
    </row>
    <row r="53" spans="2:7" s="11" customFormat="1" ht="30">
      <c r="B53" s="36" t="s">
        <v>301</v>
      </c>
      <c r="C53" s="20" t="s">
        <v>305</v>
      </c>
      <c r="D53" s="159">
        <v>173.7</v>
      </c>
      <c r="E53" s="164">
        <v>39.9</v>
      </c>
      <c r="F53" s="160">
        <f t="shared" si="0"/>
        <v>22.9706390328152</v>
      </c>
      <c r="G53" s="160">
        <f t="shared" si="1"/>
        <v>-133.79999999999998</v>
      </c>
    </row>
    <row r="54" spans="2:7" s="11" customFormat="1" ht="30">
      <c r="B54" s="19" t="s">
        <v>306</v>
      </c>
      <c r="C54" s="20" t="s">
        <v>307</v>
      </c>
      <c r="D54" s="159">
        <v>1901.7</v>
      </c>
      <c r="E54" s="164">
        <v>1083.1</v>
      </c>
      <c r="F54" s="160">
        <f t="shared" si="0"/>
        <v>56.95430404375033</v>
      </c>
      <c r="G54" s="160">
        <f t="shared" si="1"/>
        <v>-818.6000000000001</v>
      </c>
    </row>
    <row r="55" spans="2:7" ht="30">
      <c r="B55" s="36" t="s">
        <v>426</v>
      </c>
      <c r="C55" s="20" t="s">
        <v>210</v>
      </c>
      <c r="D55" s="159">
        <v>9322.7</v>
      </c>
      <c r="E55" s="160">
        <f>E56+E57+E58+E59+E60+E61</f>
        <v>5287.5</v>
      </c>
      <c r="F55" s="160">
        <f t="shared" si="0"/>
        <v>56.7164019007369</v>
      </c>
      <c r="G55" s="160">
        <f t="shared" si="1"/>
        <v>-4035.2000000000007</v>
      </c>
    </row>
    <row r="56" spans="2:7" ht="30">
      <c r="B56" s="37" t="s">
        <v>426</v>
      </c>
      <c r="C56" s="38" t="s">
        <v>338</v>
      </c>
      <c r="D56" s="161">
        <v>7878.4</v>
      </c>
      <c r="E56" s="165">
        <v>4595.9</v>
      </c>
      <c r="F56" s="162">
        <f t="shared" si="0"/>
        <v>58.335448822095856</v>
      </c>
      <c r="G56" s="162">
        <f t="shared" si="1"/>
        <v>-3282.5</v>
      </c>
    </row>
    <row r="57" spans="2:7" ht="60">
      <c r="B57" s="39" t="s">
        <v>426</v>
      </c>
      <c r="C57" s="38" t="s">
        <v>339</v>
      </c>
      <c r="D57" s="161">
        <v>193.9</v>
      </c>
      <c r="E57" s="165">
        <v>97</v>
      </c>
      <c r="F57" s="162">
        <f t="shared" si="0"/>
        <v>50.02578648788035</v>
      </c>
      <c r="G57" s="162">
        <f t="shared" si="1"/>
        <v>-96.9</v>
      </c>
    </row>
    <row r="58" spans="2:7" ht="60">
      <c r="B58" s="39" t="s">
        <v>426</v>
      </c>
      <c r="C58" s="38" t="s">
        <v>340</v>
      </c>
      <c r="D58" s="161">
        <v>224.5</v>
      </c>
      <c r="E58" s="165">
        <v>115.1</v>
      </c>
      <c r="F58" s="162">
        <f t="shared" si="0"/>
        <v>51.269487750556785</v>
      </c>
      <c r="G58" s="162">
        <f t="shared" si="1"/>
        <v>-109.4</v>
      </c>
    </row>
    <row r="59" spans="2:7" s="11" customFormat="1" ht="30">
      <c r="B59" s="39" t="s">
        <v>426</v>
      </c>
      <c r="C59" s="38" t="s">
        <v>295</v>
      </c>
      <c r="D59" s="161">
        <v>810.7</v>
      </c>
      <c r="E59" s="165">
        <v>375.3</v>
      </c>
      <c r="F59" s="162">
        <f t="shared" si="0"/>
        <v>46.29332675465647</v>
      </c>
      <c r="G59" s="162">
        <f t="shared" si="1"/>
        <v>-435.40000000000003</v>
      </c>
    </row>
    <row r="60" spans="2:7" s="11" customFormat="1" ht="30">
      <c r="B60" s="39" t="s">
        <v>426</v>
      </c>
      <c r="C60" s="38" t="s">
        <v>296</v>
      </c>
      <c r="D60" s="161">
        <v>193.6</v>
      </c>
      <c r="E60" s="165">
        <v>100</v>
      </c>
      <c r="F60" s="162">
        <f t="shared" si="0"/>
        <v>51.65289256198348</v>
      </c>
      <c r="G60" s="162">
        <f t="shared" si="1"/>
        <v>-93.6</v>
      </c>
    </row>
    <row r="61" spans="2:7" s="11" customFormat="1" ht="90">
      <c r="B61" s="39" t="s">
        <v>426</v>
      </c>
      <c r="C61" s="40" t="s">
        <v>343</v>
      </c>
      <c r="D61" s="161">
        <v>21.6</v>
      </c>
      <c r="E61" s="165">
        <v>4.2</v>
      </c>
      <c r="F61" s="162">
        <f t="shared" si="0"/>
        <v>19.444444444444446</v>
      </c>
      <c r="G61" s="162">
        <f t="shared" si="1"/>
        <v>-17.400000000000002</v>
      </c>
    </row>
    <row r="62" spans="2:7" s="11" customFormat="1" ht="30">
      <c r="B62" s="36" t="s">
        <v>421</v>
      </c>
      <c r="C62" s="20" t="s">
        <v>360</v>
      </c>
      <c r="D62" s="159">
        <v>3197.3</v>
      </c>
      <c r="E62" s="164">
        <v>1519.9</v>
      </c>
      <c r="F62" s="160">
        <f t="shared" si="0"/>
        <v>47.53698433052889</v>
      </c>
      <c r="G62" s="160">
        <f t="shared" si="1"/>
        <v>-1677.4</v>
      </c>
    </row>
    <row r="63" spans="2:7" ht="45">
      <c r="B63" s="36" t="s">
        <v>425</v>
      </c>
      <c r="C63" s="20" t="s">
        <v>332</v>
      </c>
      <c r="D63" s="159">
        <v>1365</v>
      </c>
      <c r="E63" s="164">
        <v>391.4</v>
      </c>
      <c r="F63" s="160">
        <f t="shared" si="0"/>
        <v>28.67399267399267</v>
      </c>
      <c r="G63" s="160">
        <f t="shared" si="1"/>
        <v>-973.6</v>
      </c>
    </row>
    <row r="64" spans="2:7" ht="75">
      <c r="B64" s="50" t="s">
        <v>216</v>
      </c>
      <c r="C64" s="167" t="s">
        <v>215</v>
      </c>
      <c r="D64" s="159">
        <v>4865</v>
      </c>
      <c r="E64" s="164">
        <v>4865</v>
      </c>
      <c r="F64" s="160">
        <f t="shared" si="0"/>
        <v>100</v>
      </c>
      <c r="G64" s="160">
        <f t="shared" si="1"/>
        <v>0</v>
      </c>
    </row>
    <row r="65" spans="2:7" s="42" customFormat="1" ht="45">
      <c r="B65" s="16" t="s">
        <v>424</v>
      </c>
      <c r="C65" s="41" t="s">
        <v>333</v>
      </c>
      <c r="D65" s="159">
        <v>6109.1</v>
      </c>
      <c r="E65" s="166">
        <v>0</v>
      </c>
      <c r="F65" s="160">
        <f t="shared" si="0"/>
        <v>0</v>
      </c>
      <c r="G65" s="160">
        <f t="shared" si="1"/>
        <v>-6109.1</v>
      </c>
    </row>
    <row r="66" spans="2:7" ht="15">
      <c r="B66" s="36" t="s">
        <v>427</v>
      </c>
      <c r="C66" s="20" t="s">
        <v>130</v>
      </c>
      <c r="D66" s="164">
        <f>D67+D68</f>
        <v>66180.7</v>
      </c>
      <c r="E66" s="164">
        <f>E67+E68</f>
        <v>39657.4</v>
      </c>
      <c r="F66" s="160">
        <f t="shared" si="0"/>
        <v>59.92290803814405</v>
      </c>
      <c r="G66" s="160">
        <f t="shared" si="1"/>
        <v>-26523.299999999996</v>
      </c>
    </row>
    <row r="67" spans="2:7" ht="120">
      <c r="B67" s="37" t="s">
        <v>427</v>
      </c>
      <c r="C67" s="38" t="s">
        <v>284</v>
      </c>
      <c r="D67" s="161">
        <v>66130.7</v>
      </c>
      <c r="E67" s="165">
        <v>39657.4</v>
      </c>
      <c r="F67" s="162">
        <f t="shared" si="0"/>
        <v>59.9682144601524</v>
      </c>
      <c r="G67" s="162">
        <f t="shared" si="1"/>
        <v>-26473.299999999996</v>
      </c>
    </row>
    <row r="68" spans="2:7" ht="45">
      <c r="B68" s="39" t="s">
        <v>427</v>
      </c>
      <c r="C68" s="38" t="s">
        <v>341</v>
      </c>
      <c r="D68" s="161">
        <v>50</v>
      </c>
      <c r="E68" s="165">
        <v>0</v>
      </c>
      <c r="F68" s="162">
        <f t="shared" si="0"/>
        <v>0</v>
      </c>
      <c r="G68" s="162">
        <f t="shared" si="1"/>
        <v>-50</v>
      </c>
    </row>
    <row r="69" spans="2:7" ht="15.75">
      <c r="B69" s="43" t="s">
        <v>126</v>
      </c>
      <c r="C69" s="29" t="s">
        <v>304</v>
      </c>
      <c r="D69" s="158">
        <f>D70+D72+D71</f>
        <v>4076.3</v>
      </c>
      <c r="E69" s="158">
        <f>E70+E72+E71</f>
        <v>2658.8</v>
      </c>
      <c r="F69" s="158">
        <f t="shared" si="0"/>
        <v>65.22581753060373</v>
      </c>
      <c r="G69" s="158">
        <f t="shared" si="1"/>
        <v>-1417.5</v>
      </c>
    </row>
    <row r="70" spans="2:7" ht="45">
      <c r="B70" s="36" t="s">
        <v>282</v>
      </c>
      <c r="C70" s="20" t="s">
        <v>283</v>
      </c>
      <c r="D70" s="159">
        <v>2456.3</v>
      </c>
      <c r="E70" s="164">
        <v>1138.8</v>
      </c>
      <c r="F70" s="160">
        <f t="shared" si="0"/>
        <v>46.36241501445263</v>
      </c>
      <c r="G70" s="160">
        <f t="shared" si="1"/>
        <v>-1317.5000000000002</v>
      </c>
    </row>
    <row r="71" spans="2:7" ht="45">
      <c r="B71" s="50" t="s">
        <v>142</v>
      </c>
      <c r="C71" s="55" t="s">
        <v>141</v>
      </c>
      <c r="D71" s="159">
        <v>100</v>
      </c>
      <c r="E71" s="164">
        <v>100</v>
      </c>
      <c r="F71" s="160">
        <f t="shared" si="0"/>
        <v>100</v>
      </c>
      <c r="G71" s="160">
        <f t="shared" si="1"/>
        <v>0</v>
      </c>
    </row>
    <row r="72" spans="2:7" ht="15">
      <c r="B72" s="36" t="s">
        <v>310</v>
      </c>
      <c r="C72" s="20" t="s">
        <v>311</v>
      </c>
      <c r="D72" s="159">
        <v>1520</v>
      </c>
      <c r="E72" s="164">
        <f>E73</f>
        <v>1420</v>
      </c>
      <c r="F72" s="160">
        <f t="shared" si="0"/>
        <v>93.42105263157895</v>
      </c>
      <c r="G72" s="160">
        <f t="shared" si="1"/>
        <v>-100</v>
      </c>
    </row>
    <row r="73" spans="2:7" ht="30">
      <c r="B73" s="37"/>
      <c r="C73" s="45" t="s">
        <v>546</v>
      </c>
      <c r="D73" s="159">
        <v>1520</v>
      </c>
      <c r="E73" s="164">
        <f>E74+E75+E76+E77+E78+E79</f>
        <v>1420</v>
      </c>
      <c r="F73" s="160">
        <f t="shared" si="0"/>
        <v>93.42105263157895</v>
      </c>
      <c r="G73" s="160">
        <f t="shared" si="1"/>
        <v>-100</v>
      </c>
    </row>
    <row r="74" spans="2:7" ht="30">
      <c r="B74" s="37"/>
      <c r="C74" s="46" t="s">
        <v>547</v>
      </c>
      <c r="D74" s="161">
        <v>150</v>
      </c>
      <c r="E74" s="165">
        <v>150</v>
      </c>
      <c r="F74" s="162">
        <f t="shared" si="0"/>
        <v>100</v>
      </c>
      <c r="G74" s="162">
        <f t="shared" si="1"/>
        <v>0</v>
      </c>
    </row>
    <row r="75" spans="2:7" ht="30">
      <c r="B75" s="37"/>
      <c r="C75" s="46" t="s">
        <v>548</v>
      </c>
      <c r="D75" s="161">
        <v>250</v>
      </c>
      <c r="E75" s="165">
        <v>250</v>
      </c>
      <c r="F75" s="162">
        <f t="shared" si="0"/>
        <v>100</v>
      </c>
      <c r="G75" s="162">
        <f t="shared" si="1"/>
        <v>0</v>
      </c>
    </row>
    <row r="76" spans="2:7" ht="30">
      <c r="B76" s="37"/>
      <c r="C76" s="46" t="s">
        <v>549</v>
      </c>
      <c r="D76" s="161">
        <v>420</v>
      </c>
      <c r="E76" s="165">
        <v>420</v>
      </c>
      <c r="F76" s="162">
        <f t="shared" si="0"/>
        <v>100</v>
      </c>
      <c r="G76" s="162">
        <f t="shared" si="1"/>
        <v>0</v>
      </c>
    </row>
    <row r="77" spans="2:7" ht="30">
      <c r="B77" s="37"/>
      <c r="C77" s="46" t="s">
        <v>555</v>
      </c>
      <c r="D77" s="161">
        <v>100</v>
      </c>
      <c r="E77" s="162">
        <v>0</v>
      </c>
      <c r="F77" s="162">
        <f t="shared" si="0"/>
        <v>0</v>
      </c>
      <c r="G77" s="162">
        <f t="shared" si="1"/>
        <v>-100</v>
      </c>
    </row>
    <row r="78" spans="2:7" ht="30">
      <c r="B78" s="37"/>
      <c r="C78" s="46" t="s">
        <v>550</v>
      </c>
      <c r="D78" s="161">
        <v>200</v>
      </c>
      <c r="E78" s="165">
        <v>200</v>
      </c>
      <c r="F78" s="162">
        <f t="shared" si="0"/>
        <v>100</v>
      </c>
      <c r="G78" s="162">
        <f t="shared" si="1"/>
        <v>0</v>
      </c>
    </row>
    <row r="79" spans="2:7" ht="32.25" customHeight="1">
      <c r="B79" s="37"/>
      <c r="C79" s="46" t="s">
        <v>554</v>
      </c>
      <c r="D79" s="161">
        <v>400</v>
      </c>
      <c r="E79" s="165">
        <v>400</v>
      </c>
      <c r="F79" s="162">
        <f t="shared" si="0"/>
        <v>100</v>
      </c>
      <c r="G79" s="162">
        <f t="shared" si="1"/>
        <v>0</v>
      </c>
    </row>
    <row r="80" spans="2:7" ht="15.75">
      <c r="B80" s="47" t="s">
        <v>556</v>
      </c>
      <c r="C80" s="13" t="s">
        <v>557</v>
      </c>
      <c r="D80" s="158">
        <f>D81</f>
        <v>175.7</v>
      </c>
      <c r="E80" s="158">
        <f>E81</f>
        <v>108.1</v>
      </c>
      <c r="F80" s="158">
        <f t="shared" si="0"/>
        <v>61.52532726237906</v>
      </c>
      <c r="G80" s="158">
        <f t="shared" si="1"/>
        <v>-67.6</v>
      </c>
    </row>
    <row r="81" spans="2:7" ht="15">
      <c r="B81" s="49" t="s">
        <v>422</v>
      </c>
      <c r="C81" s="28" t="s">
        <v>423</v>
      </c>
      <c r="D81" s="163">
        <v>175.7</v>
      </c>
      <c r="E81" s="160">
        <v>108.1</v>
      </c>
      <c r="F81" s="160">
        <f t="shared" si="0"/>
        <v>61.52532726237906</v>
      </c>
      <c r="G81" s="160">
        <f t="shared" si="1"/>
        <v>-67.6</v>
      </c>
    </row>
  </sheetData>
  <mergeCells count="1">
    <mergeCell ref="B6:G6"/>
  </mergeCells>
  <printOptions/>
  <pageMargins left="0.46" right="0.2" top="0.2" bottom="0.2" header="0.25" footer="0.22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>
    <tabColor indexed="10"/>
    <pageSetUpPr fitToPage="1"/>
  </sheetPr>
  <dimension ref="B2:O515"/>
  <sheetViews>
    <sheetView workbookViewId="0" topLeftCell="A157">
      <selection activeCell="H9" sqref="H9:K507"/>
    </sheetView>
  </sheetViews>
  <sheetFormatPr defaultColWidth="9.00390625" defaultRowHeight="12.75"/>
  <cols>
    <col min="1" max="1" width="9.125" style="70" customWidth="1"/>
    <col min="2" max="2" width="86.25390625" style="87" customWidth="1"/>
    <col min="3" max="3" width="8.00390625" style="70" customWidth="1"/>
    <col min="4" max="4" width="7.375" style="70" customWidth="1"/>
    <col min="5" max="5" width="11.875" style="70" hidden="1" customWidth="1"/>
    <col min="6" max="6" width="5.75390625" style="70" hidden="1" customWidth="1"/>
    <col min="7" max="7" width="3.375" style="70" hidden="1" customWidth="1"/>
    <col min="8" max="8" width="15.625" style="70" customWidth="1"/>
    <col min="9" max="9" width="13.75390625" style="70" customWidth="1"/>
    <col min="10" max="10" width="14.125" style="70" customWidth="1"/>
    <col min="11" max="11" width="17.125" style="70" customWidth="1"/>
    <col min="12" max="16384" width="9.125" style="70" customWidth="1"/>
  </cols>
  <sheetData>
    <row r="2" spans="3:11" ht="15.75">
      <c r="C2" s="69"/>
      <c r="D2" s="69"/>
      <c r="E2" s="69"/>
      <c r="F2" s="69"/>
      <c r="G2" s="69"/>
      <c r="K2" s="4" t="s">
        <v>270</v>
      </c>
    </row>
    <row r="3" spans="4:11" ht="16.5" customHeight="1">
      <c r="D3" s="73"/>
      <c r="E3" s="73"/>
      <c r="F3" s="73"/>
      <c r="G3" s="73"/>
      <c r="K3" s="6" t="s">
        <v>133</v>
      </c>
    </row>
    <row r="4" spans="4:11" ht="16.5" customHeight="1">
      <c r="D4" s="73"/>
      <c r="E4" s="73"/>
      <c r="F4" s="73"/>
      <c r="G4" s="73"/>
      <c r="K4" s="6" t="s">
        <v>151</v>
      </c>
    </row>
    <row r="5" spans="2:7" ht="15">
      <c r="B5" s="139"/>
      <c r="C5" s="75"/>
      <c r="D5" s="75"/>
      <c r="E5" s="75"/>
      <c r="F5" s="75"/>
      <c r="G5" s="75"/>
    </row>
    <row r="6" spans="2:11" ht="39.75" customHeight="1">
      <c r="B6" s="202" t="s">
        <v>269</v>
      </c>
      <c r="C6" s="202"/>
      <c r="D6" s="202"/>
      <c r="E6" s="202"/>
      <c r="F6" s="202"/>
      <c r="G6" s="202"/>
      <c r="H6" s="202"/>
      <c r="I6" s="202"/>
      <c r="J6" s="202"/>
      <c r="K6" s="202"/>
    </row>
    <row r="7" spans="2:7" ht="15">
      <c r="B7" s="201"/>
      <c r="C7" s="201"/>
      <c r="D7" s="201"/>
      <c r="E7" s="201"/>
      <c r="F7" s="201"/>
      <c r="G7" s="201"/>
    </row>
    <row r="8" spans="2:11" ht="64.5" customHeight="1">
      <c r="B8" s="96" t="s">
        <v>428</v>
      </c>
      <c r="C8" s="97" t="s">
        <v>508</v>
      </c>
      <c r="D8" s="97" t="s">
        <v>471</v>
      </c>
      <c r="E8" s="97" t="s">
        <v>496</v>
      </c>
      <c r="F8" s="97" t="s">
        <v>447</v>
      </c>
      <c r="G8" s="150" t="s">
        <v>497</v>
      </c>
      <c r="H8" s="60" t="s">
        <v>388</v>
      </c>
      <c r="I8" s="60" t="s">
        <v>389</v>
      </c>
      <c r="J8" s="60" t="s">
        <v>52</v>
      </c>
      <c r="K8" s="60" t="s">
        <v>390</v>
      </c>
    </row>
    <row r="9" spans="2:11" ht="15.75">
      <c r="B9" s="77" t="s">
        <v>509</v>
      </c>
      <c r="C9" s="79"/>
      <c r="D9" s="79"/>
      <c r="E9" s="79"/>
      <c r="F9" s="79"/>
      <c r="G9" s="79"/>
      <c r="H9" s="141">
        <f>'Прил.4'!H9</f>
        <v>181838.79999999996</v>
      </c>
      <c r="I9" s="141">
        <f>'Прил.4'!I9</f>
        <v>93473.29999999999</v>
      </c>
      <c r="J9" s="141">
        <f aca="true" t="shared" si="0" ref="J9:J72">I9/H9*100</f>
        <v>51.404485731318076</v>
      </c>
      <c r="K9" s="141">
        <f aca="true" t="shared" si="1" ref="K9:K72">H9-I9</f>
        <v>88365.49999999997</v>
      </c>
    </row>
    <row r="10" spans="2:11" ht="15.75" hidden="1">
      <c r="B10" s="77" t="s">
        <v>507</v>
      </c>
      <c r="C10" s="79"/>
      <c r="D10" s="79"/>
      <c r="E10" s="79"/>
      <c r="F10" s="79"/>
      <c r="G10" s="79">
        <v>1</v>
      </c>
      <c r="H10" s="141">
        <f>'Прил.4'!H10</f>
        <v>2456.3</v>
      </c>
      <c r="I10" s="141">
        <f>'Прил.4'!I10</f>
        <v>1136.3999999999999</v>
      </c>
      <c r="J10" s="141">
        <f t="shared" si="0"/>
        <v>46.26470707975409</v>
      </c>
      <c r="K10" s="141">
        <f t="shared" si="1"/>
        <v>1319.9000000000003</v>
      </c>
    </row>
    <row r="11" spans="2:11" ht="15.75" hidden="1">
      <c r="B11" s="77" t="s">
        <v>512</v>
      </c>
      <c r="C11" s="79"/>
      <c r="D11" s="79"/>
      <c r="E11" s="79"/>
      <c r="F11" s="79"/>
      <c r="G11" s="79">
        <v>2</v>
      </c>
      <c r="H11" s="141">
        <f>'Прил.4'!H11</f>
        <v>70156.6</v>
      </c>
      <c r="I11" s="141">
        <f>'Прил.4'!I11</f>
        <v>37074.00000000001</v>
      </c>
      <c r="J11" s="141">
        <f t="shared" si="0"/>
        <v>52.844636142572476</v>
      </c>
      <c r="K11" s="141">
        <f t="shared" si="1"/>
        <v>33082.6</v>
      </c>
    </row>
    <row r="12" spans="2:11" ht="15.75" hidden="1">
      <c r="B12" s="77" t="s">
        <v>498</v>
      </c>
      <c r="C12" s="79"/>
      <c r="D12" s="79"/>
      <c r="E12" s="79"/>
      <c r="F12" s="79"/>
      <c r="G12" s="79">
        <v>3</v>
      </c>
      <c r="H12" s="141">
        <f>'Прил.4'!H12</f>
        <v>102167.09999999999</v>
      </c>
      <c r="I12" s="141">
        <f>'Прил.4'!I12</f>
        <v>51732.799999999996</v>
      </c>
      <c r="J12" s="141">
        <f t="shared" si="0"/>
        <v>50.63547854446294</v>
      </c>
      <c r="K12" s="141">
        <f t="shared" si="1"/>
        <v>50434.299999999996</v>
      </c>
    </row>
    <row r="13" spans="2:11" ht="15.75" hidden="1">
      <c r="B13" s="77" t="s">
        <v>499</v>
      </c>
      <c r="C13" s="79"/>
      <c r="D13" s="79"/>
      <c r="E13" s="79"/>
      <c r="F13" s="79"/>
      <c r="G13" s="79">
        <v>4</v>
      </c>
      <c r="H13" s="141">
        <f>'Прил.4'!H13</f>
        <v>6016.3</v>
      </c>
      <c r="I13" s="141">
        <f>'Прил.4'!I13</f>
        <v>3530.1</v>
      </c>
      <c r="J13" s="141">
        <f t="shared" si="0"/>
        <v>58.67559795887838</v>
      </c>
      <c r="K13" s="141">
        <f t="shared" si="1"/>
        <v>2486.2000000000003</v>
      </c>
    </row>
    <row r="14" spans="2:11" ht="31.5" hidden="1">
      <c r="B14" s="90" t="s">
        <v>156</v>
      </c>
      <c r="C14" s="78"/>
      <c r="D14" s="78"/>
      <c r="E14" s="78"/>
      <c r="F14" s="78"/>
      <c r="G14" s="78" t="s">
        <v>157</v>
      </c>
      <c r="H14" s="141">
        <f>'Прил.4'!H14</f>
        <v>1042.5</v>
      </c>
      <c r="I14" s="141">
        <f>'Прил.4'!I14</f>
        <v>0</v>
      </c>
      <c r="J14" s="141">
        <f t="shared" si="0"/>
        <v>0</v>
      </c>
      <c r="K14" s="141">
        <f t="shared" si="1"/>
        <v>1042.5</v>
      </c>
    </row>
    <row r="15" spans="2:11" ht="15.75">
      <c r="B15" s="90" t="s">
        <v>513</v>
      </c>
      <c r="C15" s="78" t="s">
        <v>472</v>
      </c>
      <c r="D15" s="80"/>
      <c r="E15" s="80"/>
      <c r="F15" s="80"/>
      <c r="G15" s="80"/>
      <c r="H15" s="141">
        <f>'Прил.4'!H15</f>
        <v>17380</v>
      </c>
      <c r="I15" s="141">
        <f>'Прил.4'!I15</f>
        <v>10026.599999999999</v>
      </c>
      <c r="J15" s="141">
        <f t="shared" si="0"/>
        <v>57.69044879171461</v>
      </c>
      <c r="K15" s="141">
        <f t="shared" si="1"/>
        <v>7353.4000000000015</v>
      </c>
    </row>
    <row r="16" spans="2:11" ht="15.75" hidden="1">
      <c r="B16" s="77" t="s">
        <v>512</v>
      </c>
      <c r="C16" s="140"/>
      <c r="D16" s="80"/>
      <c r="E16" s="80"/>
      <c r="F16" s="80"/>
      <c r="G16" s="80" t="s">
        <v>503</v>
      </c>
      <c r="H16" s="141">
        <f>'Прил.4'!H16</f>
        <v>16768</v>
      </c>
      <c r="I16" s="141">
        <f>'Прил.4'!I16</f>
        <v>9732.5</v>
      </c>
      <c r="J16" s="142">
        <f t="shared" si="0"/>
        <v>58.04210400763359</v>
      </c>
      <c r="K16" s="142">
        <f t="shared" si="1"/>
        <v>7035.5</v>
      </c>
    </row>
    <row r="17" spans="2:11" ht="15.75" hidden="1">
      <c r="B17" s="77" t="s">
        <v>498</v>
      </c>
      <c r="C17" s="140"/>
      <c r="D17" s="80"/>
      <c r="E17" s="80"/>
      <c r="F17" s="80"/>
      <c r="G17" s="80" t="s">
        <v>211</v>
      </c>
      <c r="H17" s="141">
        <f>'Прил.4'!H17</f>
        <v>611.9999999999999</v>
      </c>
      <c r="I17" s="141">
        <f>'Прил.4'!I17</f>
        <v>294.09999999999997</v>
      </c>
      <c r="J17" s="142">
        <f t="shared" si="0"/>
        <v>48.05555555555556</v>
      </c>
      <c r="K17" s="142">
        <f t="shared" si="1"/>
        <v>317.8999999999999</v>
      </c>
    </row>
    <row r="18" spans="2:11" ht="30">
      <c r="B18" s="82" t="s">
        <v>212</v>
      </c>
      <c r="C18" s="80" t="s">
        <v>472</v>
      </c>
      <c r="D18" s="80" t="s">
        <v>473</v>
      </c>
      <c r="E18" s="80"/>
      <c r="F18" s="80"/>
      <c r="G18" s="80"/>
      <c r="H18" s="142">
        <f>'Прил.4'!H18</f>
        <v>828.8</v>
      </c>
      <c r="I18" s="142">
        <f>'Прил.4'!I18</f>
        <v>555.1</v>
      </c>
      <c r="J18" s="142">
        <f t="shared" si="0"/>
        <v>66.97635135135135</v>
      </c>
      <c r="K18" s="142">
        <f t="shared" si="1"/>
        <v>273.69999999999993</v>
      </c>
    </row>
    <row r="19" spans="2:11" ht="15" hidden="1">
      <c r="B19" s="81" t="s">
        <v>514</v>
      </c>
      <c r="C19" s="80" t="s">
        <v>472</v>
      </c>
      <c r="D19" s="80" t="s">
        <v>473</v>
      </c>
      <c r="E19" s="80" t="s">
        <v>515</v>
      </c>
      <c r="F19" s="80"/>
      <c r="G19" s="80"/>
      <c r="H19" s="142">
        <f>'Прил.4'!H19</f>
        <v>828.8</v>
      </c>
      <c r="I19" s="142">
        <f>'Прил.4'!I19</f>
        <v>555.1</v>
      </c>
      <c r="J19" s="142">
        <f t="shared" si="0"/>
        <v>66.97635135135135</v>
      </c>
      <c r="K19" s="142">
        <f t="shared" si="1"/>
        <v>273.69999999999993</v>
      </c>
    </row>
    <row r="20" spans="2:11" ht="30" hidden="1">
      <c r="B20" s="82" t="s">
        <v>136</v>
      </c>
      <c r="C20" s="80" t="s">
        <v>472</v>
      </c>
      <c r="D20" s="80" t="s">
        <v>473</v>
      </c>
      <c r="E20" s="80" t="s">
        <v>516</v>
      </c>
      <c r="F20" s="80"/>
      <c r="G20" s="80"/>
      <c r="H20" s="142">
        <f>'Прил.4'!H20</f>
        <v>828.8</v>
      </c>
      <c r="I20" s="142">
        <f>'Прил.4'!I20</f>
        <v>555.1</v>
      </c>
      <c r="J20" s="142">
        <f t="shared" si="0"/>
        <v>66.97635135135135</v>
      </c>
      <c r="K20" s="142">
        <f t="shared" si="1"/>
        <v>273.69999999999993</v>
      </c>
    </row>
    <row r="21" spans="2:11" ht="45" hidden="1">
      <c r="B21" s="82" t="s">
        <v>517</v>
      </c>
      <c r="C21" s="80" t="s">
        <v>472</v>
      </c>
      <c r="D21" s="80" t="s">
        <v>473</v>
      </c>
      <c r="E21" s="80" t="s">
        <v>516</v>
      </c>
      <c r="F21" s="80" t="s">
        <v>347</v>
      </c>
      <c r="G21" s="80"/>
      <c r="H21" s="142">
        <f>'Прил.4'!H21</f>
        <v>828.8</v>
      </c>
      <c r="I21" s="142">
        <f>'Прил.4'!I21</f>
        <v>555.1</v>
      </c>
      <c r="J21" s="142">
        <f t="shared" si="0"/>
        <v>66.97635135135135</v>
      </c>
      <c r="K21" s="142">
        <f t="shared" si="1"/>
        <v>273.69999999999993</v>
      </c>
    </row>
    <row r="22" spans="2:11" ht="15" hidden="1">
      <c r="B22" s="82" t="s">
        <v>518</v>
      </c>
      <c r="C22" s="80" t="s">
        <v>472</v>
      </c>
      <c r="D22" s="80" t="s">
        <v>473</v>
      </c>
      <c r="E22" s="80" t="s">
        <v>516</v>
      </c>
      <c r="F22" s="80" t="s">
        <v>519</v>
      </c>
      <c r="G22" s="80"/>
      <c r="H22" s="142">
        <f>'Прил.4'!H22</f>
        <v>828.8</v>
      </c>
      <c r="I22" s="142">
        <f>'Прил.4'!I22</f>
        <v>555.1</v>
      </c>
      <c r="J22" s="142">
        <f t="shared" si="0"/>
        <v>66.97635135135135</v>
      </c>
      <c r="K22" s="142">
        <f t="shared" si="1"/>
        <v>273.69999999999993</v>
      </c>
    </row>
    <row r="23" spans="2:11" ht="15" hidden="1">
      <c r="B23" s="82" t="s">
        <v>512</v>
      </c>
      <c r="C23" s="80" t="s">
        <v>472</v>
      </c>
      <c r="D23" s="80" t="s">
        <v>473</v>
      </c>
      <c r="E23" s="80" t="s">
        <v>516</v>
      </c>
      <c r="F23" s="80" t="s">
        <v>519</v>
      </c>
      <c r="G23" s="80" t="s">
        <v>503</v>
      </c>
      <c r="H23" s="142">
        <f>'Прил.4'!H23</f>
        <v>828.8</v>
      </c>
      <c r="I23" s="142">
        <f>'Прил.4'!I23</f>
        <v>555.1</v>
      </c>
      <c r="J23" s="142">
        <f t="shared" si="0"/>
        <v>66.97635135135135</v>
      </c>
      <c r="K23" s="142">
        <f t="shared" si="1"/>
        <v>273.69999999999993</v>
      </c>
    </row>
    <row r="24" spans="2:11" ht="45">
      <c r="B24" s="81" t="s">
        <v>520</v>
      </c>
      <c r="C24" s="80" t="s">
        <v>472</v>
      </c>
      <c r="D24" s="80" t="s">
        <v>474</v>
      </c>
      <c r="E24" s="83"/>
      <c r="F24" s="80"/>
      <c r="G24" s="80"/>
      <c r="H24" s="142">
        <f>'Прил.4'!H24</f>
        <v>339.20000000000005</v>
      </c>
      <c r="I24" s="142">
        <f>'Прил.4'!I24</f>
        <v>132.20000000000002</v>
      </c>
      <c r="J24" s="142">
        <f t="shared" si="0"/>
        <v>38.97405660377358</v>
      </c>
      <c r="K24" s="142">
        <f t="shared" si="1"/>
        <v>207.00000000000003</v>
      </c>
    </row>
    <row r="25" spans="2:11" ht="15" hidden="1">
      <c r="B25" s="81" t="s">
        <v>514</v>
      </c>
      <c r="C25" s="80" t="s">
        <v>472</v>
      </c>
      <c r="D25" s="80" t="s">
        <v>474</v>
      </c>
      <c r="E25" s="83" t="s">
        <v>515</v>
      </c>
      <c r="F25" s="80"/>
      <c r="G25" s="80"/>
      <c r="H25" s="142">
        <f>'Прил.4'!H25</f>
        <v>339.20000000000005</v>
      </c>
      <c r="I25" s="142">
        <f>'Прил.4'!I25</f>
        <v>132.20000000000002</v>
      </c>
      <c r="J25" s="142">
        <f t="shared" si="0"/>
        <v>38.97405660377358</v>
      </c>
      <c r="K25" s="142">
        <f t="shared" si="1"/>
        <v>207.00000000000003</v>
      </c>
    </row>
    <row r="26" spans="2:11" ht="30" hidden="1">
      <c r="B26" s="82" t="s">
        <v>137</v>
      </c>
      <c r="C26" s="80" t="s">
        <v>472</v>
      </c>
      <c r="D26" s="80" t="s">
        <v>474</v>
      </c>
      <c r="E26" s="83" t="s">
        <v>521</v>
      </c>
      <c r="F26" s="80"/>
      <c r="G26" s="80"/>
      <c r="H26" s="142">
        <f>'Прил.4'!H26</f>
        <v>78.4</v>
      </c>
      <c r="I26" s="142">
        <f>'Прил.4'!I26</f>
        <v>19.3</v>
      </c>
      <c r="J26" s="142">
        <f t="shared" si="0"/>
        <v>24.61734693877551</v>
      </c>
      <c r="K26" s="142">
        <f t="shared" si="1"/>
        <v>59.10000000000001</v>
      </c>
    </row>
    <row r="27" spans="2:11" ht="45" hidden="1">
      <c r="B27" s="82" t="s">
        <v>517</v>
      </c>
      <c r="C27" s="80" t="s">
        <v>472</v>
      </c>
      <c r="D27" s="80" t="s">
        <v>474</v>
      </c>
      <c r="E27" s="83" t="s">
        <v>521</v>
      </c>
      <c r="F27" s="80" t="s">
        <v>347</v>
      </c>
      <c r="G27" s="80"/>
      <c r="H27" s="142">
        <f>'Прил.4'!H27</f>
        <v>78.4</v>
      </c>
      <c r="I27" s="142">
        <f>'Прил.4'!I27</f>
        <v>19.3</v>
      </c>
      <c r="J27" s="142">
        <f t="shared" si="0"/>
        <v>24.61734693877551</v>
      </c>
      <c r="K27" s="142">
        <f t="shared" si="1"/>
        <v>59.10000000000001</v>
      </c>
    </row>
    <row r="28" spans="2:11" ht="15" hidden="1">
      <c r="B28" s="82" t="s">
        <v>518</v>
      </c>
      <c r="C28" s="80" t="s">
        <v>472</v>
      </c>
      <c r="D28" s="80" t="s">
        <v>474</v>
      </c>
      <c r="E28" s="83" t="s">
        <v>521</v>
      </c>
      <c r="F28" s="80" t="s">
        <v>519</v>
      </c>
      <c r="G28" s="80"/>
      <c r="H28" s="142">
        <f>'Прил.4'!H28</f>
        <v>78.4</v>
      </c>
      <c r="I28" s="142">
        <f>'Прил.4'!I28</f>
        <v>19.3</v>
      </c>
      <c r="J28" s="142">
        <f t="shared" si="0"/>
        <v>24.61734693877551</v>
      </c>
      <c r="K28" s="142">
        <f t="shared" si="1"/>
        <v>59.10000000000001</v>
      </c>
    </row>
    <row r="29" spans="2:11" ht="15" hidden="1">
      <c r="B29" s="82" t="s">
        <v>512</v>
      </c>
      <c r="C29" s="80" t="s">
        <v>472</v>
      </c>
      <c r="D29" s="80" t="s">
        <v>474</v>
      </c>
      <c r="E29" s="83" t="s">
        <v>521</v>
      </c>
      <c r="F29" s="80" t="s">
        <v>519</v>
      </c>
      <c r="G29" s="80" t="s">
        <v>503</v>
      </c>
      <c r="H29" s="142">
        <f>'Прил.4'!H29</f>
        <v>78.4</v>
      </c>
      <c r="I29" s="142">
        <f>'Прил.4'!I29</f>
        <v>19.3</v>
      </c>
      <c r="J29" s="142">
        <f t="shared" si="0"/>
        <v>24.61734693877551</v>
      </c>
      <c r="K29" s="142">
        <f t="shared" si="1"/>
        <v>59.10000000000001</v>
      </c>
    </row>
    <row r="30" spans="2:11" ht="15" hidden="1">
      <c r="B30" s="82" t="s">
        <v>522</v>
      </c>
      <c r="C30" s="80" t="s">
        <v>472</v>
      </c>
      <c r="D30" s="80" t="s">
        <v>474</v>
      </c>
      <c r="E30" s="83" t="s">
        <v>523</v>
      </c>
      <c r="F30" s="80"/>
      <c r="G30" s="80"/>
      <c r="H30" s="142">
        <f>'Прил.4'!H30</f>
        <v>260.8</v>
      </c>
      <c r="I30" s="142">
        <f>'Прил.4'!I30</f>
        <v>112.9</v>
      </c>
      <c r="J30" s="142">
        <f t="shared" si="0"/>
        <v>43.2898773006135</v>
      </c>
      <c r="K30" s="142">
        <f t="shared" si="1"/>
        <v>147.9</v>
      </c>
    </row>
    <row r="31" spans="2:11" ht="45" hidden="1">
      <c r="B31" s="82" t="s">
        <v>517</v>
      </c>
      <c r="C31" s="80" t="s">
        <v>472</v>
      </c>
      <c r="D31" s="80" t="s">
        <v>474</v>
      </c>
      <c r="E31" s="83" t="s">
        <v>523</v>
      </c>
      <c r="F31" s="80" t="s">
        <v>347</v>
      </c>
      <c r="G31" s="80"/>
      <c r="H31" s="142">
        <f>'Прил.4'!H31</f>
        <v>242.3</v>
      </c>
      <c r="I31" s="142">
        <f>'Прил.4'!I31</f>
        <v>108.2</v>
      </c>
      <c r="J31" s="142">
        <f t="shared" si="0"/>
        <v>44.6553858852662</v>
      </c>
      <c r="K31" s="142">
        <f t="shared" si="1"/>
        <v>134.10000000000002</v>
      </c>
    </row>
    <row r="32" spans="2:11" ht="15" hidden="1">
      <c r="B32" s="82" t="s">
        <v>518</v>
      </c>
      <c r="C32" s="80" t="s">
        <v>472</v>
      </c>
      <c r="D32" s="80" t="s">
        <v>474</v>
      </c>
      <c r="E32" s="83" t="s">
        <v>523</v>
      </c>
      <c r="F32" s="80" t="s">
        <v>519</v>
      </c>
      <c r="G32" s="80"/>
      <c r="H32" s="142">
        <f>'Прил.4'!H32</f>
        <v>242.3</v>
      </c>
      <c r="I32" s="142">
        <f>'Прил.4'!I32</f>
        <v>108.2</v>
      </c>
      <c r="J32" s="142">
        <f t="shared" si="0"/>
        <v>44.6553858852662</v>
      </c>
      <c r="K32" s="142">
        <f t="shared" si="1"/>
        <v>134.10000000000002</v>
      </c>
    </row>
    <row r="33" spans="2:11" ht="15" hidden="1">
      <c r="B33" s="82" t="s">
        <v>512</v>
      </c>
      <c r="C33" s="80" t="s">
        <v>472</v>
      </c>
      <c r="D33" s="80" t="s">
        <v>474</v>
      </c>
      <c r="E33" s="83" t="s">
        <v>523</v>
      </c>
      <c r="F33" s="80" t="s">
        <v>519</v>
      </c>
      <c r="G33" s="80" t="s">
        <v>503</v>
      </c>
      <c r="H33" s="142">
        <f>'Прил.4'!H33</f>
        <v>242.3</v>
      </c>
      <c r="I33" s="142">
        <f>'Прил.4'!I33</f>
        <v>108.2</v>
      </c>
      <c r="J33" s="142">
        <f t="shared" si="0"/>
        <v>44.6553858852662</v>
      </c>
      <c r="K33" s="142">
        <f t="shared" si="1"/>
        <v>134.10000000000002</v>
      </c>
    </row>
    <row r="34" spans="2:11" ht="15" hidden="1">
      <c r="B34" s="81" t="s">
        <v>524</v>
      </c>
      <c r="C34" s="80" t="s">
        <v>472</v>
      </c>
      <c r="D34" s="80" t="s">
        <v>474</v>
      </c>
      <c r="E34" s="83" t="s">
        <v>523</v>
      </c>
      <c r="F34" s="80" t="s">
        <v>525</v>
      </c>
      <c r="G34" s="80"/>
      <c r="H34" s="142">
        <f>'Прил.4'!H34</f>
        <v>16.8</v>
      </c>
      <c r="I34" s="142">
        <f>'Прил.4'!I34</f>
        <v>3</v>
      </c>
      <c r="J34" s="142">
        <f t="shared" si="0"/>
        <v>17.857142857142858</v>
      </c>
      <c r="K34" s="142">
        <f t="shared" si="1"/>
        <v>13.8</v>
      </c>
    </row>
    <row r="35" spans="2:11" ht="30" hidden="1">
      <c r="B35" s="81" t="s">
        <v>526</v>
      </c>
      <c r="C35" s="80" t="s">
        <v>472</v>
      </c>
      <c r="D35" s="80" t="s">
        <v>474</v>
      </c>
      <c r="E35" s="83" t="s">
        <v>523</v>
      </c>
      <c r="F35" s="80" t="s">
        <v>527</v>
      </c>
      <c r="G35" s="80"/>
      <c r="H35" s="142">
        <f>'Прил.4'!H35</f>
        <v>16.8</v>
      </c>
      <c r="I35" s="142">
        <f>'Прил.4'!I35</f>
        <v>3</v>
      </c>
      <c r="J35" s="142">
        <f t="shared" si="0"/>
        <v>17.857142857142858</v>
      </c>
      <c r="K35" s="142">
        <f t="shared" si="1"/>
        <v>13.8</v>
      </c>
    </row>
    <row r="36" spans="2:11" ht="15" hidden="1">
      <c r="B36" s="82" t="s">
        <v>512</v>
      </c>
      <c r="C36" s="80" t="s">
        <v>472</v>
      </c>
      <c r="D36" s="80" t="s">
        <v>474</v>
      </c>
      <c r="E36" s="83" t="s">
        <v>523</v>
      </c>
      <c r="F36" s="80" t="s">
        <v>527</v>
      </c>
      <c r="G36" s="80" t="s">
        <v>503</v>
      </c>
      <c r="H36" s="142">
        <f>'Прил.4'!H36</f>
        <v>16.8</v>
      </c>
      <c r="I36" s="142">
        <f>'Прил.4'!I36</f>
        <v>3</v>
      </c>
      <c r="J36" s="142">
        <f t="shared" si="0"/>
        <v>17.857142857142858</v>
      </c>
      <c r="K36" s="142">
        <f t="shared" si="1"/>
        <v>13.8</v>
      </c>
    </row>
    <row r="37" spans="2:11" ht="15" hidden="1">
      <c r="B37" s="81" t="s">
        <v>529</v>
      </c>
      <c r="C37" s="80" t="s">
        <v>472</v>
      </c>
      <c r="D37" s="80" t="s">
        <v>474</v>
      </c>
      <c r="E37" s="83" t="s">
        <v>523</v>
      </c>
      <c r="F37" s="80" t="s">
        <v>287</v>
      </c>
      <c r="G37" s="80"/>
      <c r="H37" s="142">
        <f>'Прил.4'!H37</f>
        <v>1.7</v>
      </c>
      <c r="I37" s="142">
        <f>'Прил.4'!I37</f>
        <v>1.7</v>
      </c>
      <c r="J37" s="142">
        <f t="shared" si="0"/>
        <v>100</v>
      </c>
      <c r="K37" s="142">
        <f t="shared" si="1"/>
        <v>0</v>
      </c>
    </row>
    <row r="38" spans="2:11" ht="15" hidden="1">
      <c r="B38" s="81" t="s">
        <v>530</v>
      </c>
      <c r="C38" s="80" t="s">
        <v>472</v>
      </c>
      <c r="D38" s="80" t="s">
        <v>474</v>
      </c>
      <c r="E38" s="83" t="s">
        <v>523</v>
      </c>
      <c r="F38" s="80" t="s">
        <v>531</v>
      </c>
      <c r="G38" s="80"/>
      <c r="H38" s="142">
        <f>'Прил.4'!H38</f>
        <v>1.7</v>
      </c>
      <c r="I38" s="142">
        <f>'Прил.4'!I38</f>
        <v>1.7</v>
      </c>
      <c r="J38" s="142">
        <f t="shared" si="0"/>
        <v>100</v>
      </c>
      <c r="K38" s="142">
        <f t="shared" si="1"/>
        <v>0</v>
      </c>
    </row>
    <row r="39" spans="2:11" ht="15" hidden="1">
      <c r="B39" s="82" t="s">
        <v>512</v>
      </c>
      <c r="C39" s="80" t="s">
        <v>472</v>
      </c>
      <c r="D39" s="80" t="s">
        <v>474</v>
      </c>
      <c r="E39" s="83" t="s">
        <v>523</v>
      </c>
      <c r="F39" s="80" t="s">
        <v>531</v>
      </c>
      <c r="G39" s="80" t="s">
        <v>503</v>
      </c>
      <c r="H39" s="142">
        <f>'Прил.4'!H39</f>
        <v>1.7</v>
      </c>
      <c r="I39" s="142">
        <f>'Прил.4'!I39</f>
        <v>1.7</v>
      </c>
      <c r="J39" s="142">
        <f t="shared" si="0"/>
        <v>100</v>
      </c>
      <c r="K39" s="142">
        <f t="shared" si="1"/>
        <v>0</v>
      </c>
    </row>
    <row r="40" spans="2:11" ht="45">
      <c r="B40" s="81" t="s">
        <v>528</v>
      </c>
      <c r="C40" s="80" t="s">
        <v>472</v>
      </c>
      <c r="D40" s="80" t="s">
        <v>475</v>
      </c>
      <c r="E40" s="83"/>
      <c r="F40" s="80"/>
      <c r="G40" s="80"/>
      <c r="H40" s="142">
        <f>'Прил.4'!H40</f>
        <v>12843.800000000001</v>
      </c>
      <c r="I40" s="142">
        <f>'Прил.4'!I40</f>
        <v>7655.9</v>
      </c>
      <c r="J40" s="142">
        <f t="shared" si="0"/>
        <v>59.60774848565066</v>
      </c>
      <c r="K40" s="142">
        <f t="shared" si="1"/>
        <v>5187.9000000000015</v>
      </c>
    </row>
    <row r="41" spans="2:11" ht="15" hidden="1">
      <c r="B41" s="82" t="s">
        <v>514</v>
      </c>
      <c r="C41" s="80" t="s">
        <v>472</v>
      </c>
      <c r="D41" s="80" t="s">
        <v>475</v>
      </c>
      <c r="E41" s="83" t="s">
        <v>515</v>
      </c>
      <c r="F41" s="80"/>
      <c r="G41" s="80"/>
      <c r="H41" s="142">
        <f>'Прил.4'!H41</f>
        <v>12843.800000000001</v>
      </c>
      <c r="I41" s="142">
        <f>'Прил.4'!I41</f>
        <v>7655.9</v>
      </c>
      <c r="J41" s="142">
        <f t="shared" si="0"/>
        <v>59.60774848565066</v>
      </c>
      <c r="K41" s="142">
        <f t="shared" si="1"/>
        <v>5187.9000000000015</v>
      </c>
    </row>
    <row r="42" spans="2:11" ht="15" hidden="1">
      <c r="B42" s="82" t="s">
        <v>522</v>
      </c>
      <c r="C42" s="80" t="s">
        <v>472</v>
      </c>
      <c r="D42" s="80" t="s">
        <v>475</v>
      </c>
      <c r="E42" s="83" t="s">
        <v>523</v>
      </c>
      <c r="F42" s="80"/>
      <c r="G42" s="80"/>
      <c r="H42" s="142">
        <f>'Прил.4'!H42</f>
        <v>12843.800000000001</v>
      </c>
      <c r="I42" s="142">
        <f>'Прил.4'!I42</f>
        <v>7655.9</v>
      </c>
      <c r="J42" s="142">
        <f t="shared" si="0"/>
        <v>59.60774848565066</v>
      </c>
      <c r="K42" s="142">
        <f t="shared" si="1"/>
        <v>5187.9000000000015</v>
      </c>
    </row>
    <row r="43" spans="2:11" ht="45" hidden="1">
      <c r="B43" s="82" t="s">
        <v>517</v>
      </c>
      <c r="C43" s="80" t="s">
        <v>472</v>
      </c>
      <c r="D43" s="80" t="s">
        <v>475</v>
      </c>
      <c r="E43" s="83" t="s">
        <v>523</v>
      </c>
      <c r="F43" s="80" t="s">
        <v>347</v>
      </c>
      <c r="G43" s="80"/>
      <c r="H43" s="142">
        <f>'Прил.4'!H43</f>
        <v>10835.2</v>
      </c>
      <c r="I43" s="142">
        <f>'Прил.4'!I43</f>
        <v>6313.7</v>
      </c>
      <c r="J43" s="142">
        <f t="shared" si="0"/>
        <v>58.27026727702304</v>
      </c>
      <c r="K43" s="142">
        <f t="shared" si="1"/>
        <v>4521.500000000001</v>
      </c>
    </row>
    <row r="44" spans="2:11" ht="15" hidden="1">
      <c r="B44" s="82" t="s">
        <v>518</v>
      </c>
      <c r="C44" s="80" t="s">
        <v>472</v>
      </c>
      <c r="D44" s="80" t="s">
        <v>475</v>
      </c>
      <c r="E44" s="83" t="s">
        <v>523</v>
      </c>
      <c r="F44" s="80" t="s">
        <v>519</v>
      </c>
      <c r="G44" s="80"/>
      <c r="H44" s="142">
        <f>'Прил.4'!H44</f>
        <v>10835.2</v>
      </c>
      <c r="I44" s="142">
        <f>'Прил.4'!I44</f>
        <v>6313.7</v>
      </c>
      <c r="J44" s="142">
        <f t="shared" si="0"/>
        <v>58.27026727702304</v>
      </c>
      <c r="K44" s="142">
        <f t="shared" si="1"/>
        <v>4521.500000000001</v>
      </c>
    </row>
    <row r="45" spans="2:11" ht="15" hidden="1">
      <c r="B45" s="82" t="s">
        <v>512</v>
      </c>
      <c r="C45" s="80" t="s">
        <v>472</v>
      </c>
      <c r="D45" s="80" t="s">
        <v>475</v>
      </c>
      <c r="E45" s="83" t="s">
        <v>523</v>
      </c>
      <c r="F45" s="80" t="s">
        <v>519</v>
      </c>
      <c r="G45" s="80" t="s">
        <v>503</v>
      </c>
      <c r="H45" s="142">
        <f>'Прил.4'!H45</f>
        <v>10835.2</v>
      </c>
      <c r="I45" s="142">
        <f>'Прил.4'!I45</f>
        <v>6313.7</v>
      </c>
      <c r="J45" s="142">
        <f t="shared" si="0"/>
        <v>58.27026727702304</v>
      </c>
      <c r="K45" s="142">
        <f t="shared" si="1"/>
        <v>4521.500000000001</v>
      </c>
    </row>
    <row r="46" spans="2:11" ht="15" hidden="1">
      <c r="B46" s="81" t="s">
        <v>524</v>
      </c>
      <c r="C46" s="80" t="s">
        <v>472</v>
      </c>
      <c r="D46" s="80" t="s">
        <v>475</v>
      </c>
      <c r="E46" s="83" t="s">
        <v>523</v>
      </c>
      <c r="F46" s="80" t="s">
        <v>525</v>
      </c>
      <c r="G46" s="80"/>
      <c r="H46" s="142">
        <f>'Прил.4'!H46</f>
        <v>1993.7</v>
      </c>
      <c r="I46" s="142">
        <f>'Прил.4'!I46</f>
        <v>1331.1</v>
      </c>
      <c r="J46" s="142">
        <f t="shared" si="0"/>
        <v>66.7653107287957</v>
      </c>
      <c r="K46" s="142">
        <f t="shared" si="1"/>
        <v>662.6000000000001</v>
      </c>
    </row>
    <row r="47" spans="2:11" ht="30" hidden="1">
      <c r="B47" s="81" t="s">
        <v>526</v>
      </c>
      <c r="C47" s="80" t="s">
        <v>472</v>
      </c>
      <c r="D47" s="80" t="s">
        <v>475</v>
      </c>
      <c r="E47" s="83" t="s">
        <v>523</v>
      </c>
      <c r="F47" s="80" t="s">
        <v>527</v>
      </c>
      <c r="G47" s="80"/>
      <c r="H47" s="142">
        <f>'Прил.4'!H47</f>
        <v>1993.7</v>
      </c>
      <c r="I47" s="142">
        <f>'Прил.4'!I47</f>
        <v>1331.1</v>
      </c>
      <c r="J47" s="142">
        <f t="shared" si="0"/>
        <v>66.7653107287957</v>
      </c>
      <c r="K47" s="142">
        <f t="shared" si="1"/>
        <v>662.6000000000001</v>
      </c>
    </row>
    <row r="48" spans="2:11" ht="15" hidden="1">
      <c r="B48" s="82" t="s">
        <v>512</v>
      </c>
      <c r="C48" s="80" t="s">
        <v>472</v>
      </c>
      <c r="D48" s="80" t="s">
        <v>475</v>
      </c>
      <c r="E48" s="83" t="s">
        <v>523</v>
      </c>
      <c r="F48" s="80" t="s">
        <v>527</v>
      </c>
      <c r="G48" s="80" t="s">
        <v>503</v>
      </c>
      <c r="H48" s="142">
        <f>'Прил.4'!H48</f>
        <v>1993.7</v>
      </c>
      <c r="I48" s="142">
        <f>'Прил.4'!I48</f>
        <v>1331.1</v>
      </c>
      <c r="J48" s="142">
        <f t="shared" si="0"/>
        <v>66.7653107287957</v>
      </c>
      <c r="K48" s="142">
        <f t="shared" si="1"/>
        <v>662.6000000000001</v>
      </c>
    </row>
    <row r="49" spans="2:11" ht="15" hidden="1">
      <c r="B49" s="81" t="s">
        <v>529</v>
      </c>
      <c r="C49" s="80" t="s">
        <v>472</v>
      </c>
      <c r="D49" s="80" t="s">
        <v>475</v>
      </c>
      <c r="E49" s="83" t="s">
        <v>523</v>
      </c>
      <c r="F49" s="80" t="s">
        <v>287</v>
      </c>
      <c r="G49" s="80"/>
      <c r="H49" s="142">
        <f>'Прил.4'!H49</f>
        <v>14.9</v>
      </c>
      <c r="I49" s="142">
        <f>'Прил.4'!I49</f>
        <v>11.1</v>
      </c>
      <c r="J49" s="142">
        <f t="shared" si="0"/>
        <v>74.496644295302</v>
      </c>
      <c r="K49" s="142">
        <f t="shared" si="1"/>
        <v>3.8000000000000007</v>
      </c>
    </row>
    <row r="50" spans="2:11" ht="15" hidden="1">
      <c r="B50" s="81" t="s">
        <v>530</v>
      </c>
      <c r="C50" s="80" t="s">
        <v>472</v>
      </c>
      <c r="D50" s="80" t="s">
        <v>475</v>
      </c>
      <c r="E50" s="83" t="s">
        <v>523</v>
      </c>
      <c r="F50" s="80" t="s">
        <v>531</v>
      </c>
      <c r="G50" s="80"/>
      <c r="H50" s="142">
        <f>'Прил.4'!H50</f>
        <v>14.9</v>
      </c>
      <c r="I50" s="142">
        <f>'Прил.4'!I50</f>
        <v>11.1</v>
      </c>
      <c r="J50" s="142">
        <f t="shared" si="0"/>
        <v>74.496644295302</v>
      </c>
      <c r="K50" s="142">
        <f t="shared" si="1"/>
        <v>3.8000000000000007</v>
      </c>
    </row>
    <row r="51" spans="2:11" ht="15" hidden="1">
      <c r="B51" s="82" t="s">
        <v>512</v>
      </c>
      <c r="C51" s="80" t="s">
        <v>472</v>
      </c>
      <c r="D51" s="80" t="s">
        <v>475</v>
      </c>
      <c r="E51" s="83" t="s">
        <v>523</v>
      </c>
      <c r="F51" s="80" t="s">
        <v>531</v>
      </c>
      <c r="G51" s="80" t="s">
        <v>503</v>
      </c>
      <c r="H51" s="142">
        <f>'Прил.4'!H51</f>
        <v>14.9</v>
      </c>
      <c r="I51" s="142">
        <f>'Прил.4'!I51</f>
        <v>11.1</v>
      </c>
      <c r="J51" s="142">
        <f t="shared" si="0"/>
        <v>74.496644295302</v>
      </c>
      <c r="K51" s="142">
        <f t="shared" si="1"/>
        <v>3.8000000000000007</v>
      </c>
    </row>
    <row r="52" spans="2:11" ht="30">
      <c r="B52" s="81" t="s">
        <v>213</v>
      </c>
      <c r="C52" s="80" t="s">
        <v>472</v>
      </c>
      <c r="D52" s="80" t="s">
        <v>476</v>
      </c>
      <c r="E52" s="80"/>
      <c r="F52" s="80"/>
      <c r="G52" s="80"/>
      <c r="H52" s="142">
        <f>'Прил.4'!H52</f>
        <v>2050.6</v>
      </c>
      <c r="I52" s="142">
        <f>'Прил.4'!I52</f>
        <v>1076.8999999999999</v>
      </c>
      <c r="J52" s="142">
        <f t="shared" si="0"/>
        <v>52.51633668194674</v>
      </c>
      <c r="K52" s="142">
        <f t="shared" si="1"/>
        <v>973.7</v>
      </c>
    </row>
    <row r="53" spans="2:11" ht="15" hidden="1">
      <c r="B53" s="82" t="s">
        <v>514</v>
      </c>
      <c r="C53" s="80" t="s">
        <v>472</v>
      </c>
      <c r="D53" s="80" t="s">
        <v>476</v>
      </c>
      <c r="E53" s="83" t="s">
        <v>515</v>
      </c>
      <c r="F53" s="80"/>
      <c r="G53" s="80"/>
      <c r="H53" s="142">
        <f>'Прил.4'!H53</f>
        <v>2050.6</v>
      </c>
      <c r="I53" s="142">
        <f>'Прил.4'!I53</f>
        <v>1076.8999999999999</v>
      </c>
      <c r="J53" s="142">
        <f t="shared" si="0"/>
        <v>52.51633668194674</v>
      </c>
      <c r="K53" s="142">
        <f t="shared" si="1"/>
        <v>973.7</v>
      </c>
    </row>
    <row r="54" spans="2:11" ht="15" hidden="1">
      <c r="B54" s="82" t="s">
        <v>522</v>
      </c>
      <c r="C54" s="80" t="s">
        <v>472</v>
      </c>
      <c r="D54" s="80" t="s">
        <v>476</v>
      </c>
      <c r="E54" s="83" t="s">
        <v>523</v>
      </c>
      <c r="F54" s="80"/>
      <c r="G54" s="80"/>
      <c r="H54" s="142">
        <f>'Прил.4'!H54</f>
        <v>2050.6</v>
      </c>
      <c r="I54" s="142">
        <f>'Прил.4'!I54</f>
        <v>1076.8999999999999</v>
      </c>
      <c r="J54" s="142">
        <f t="shared" si="0"/>
        <v>52.51633668194674</v>
      </c>
      <c r="K54" s="142">
        <f t="shared" si="1"/>
        <v>973.7</v>
      </c>
    </row>
    <row r="55" spans="2:11" ht="45" hidden="1">
      <c r="B55" s="82" t="s">
        <v>517</v>
      </c>
      <c r="C55" s="80" t="s">
        <v>472</v>
      </c>
      <c r="D55" s="80" t="s">
        <v>476</v>
      </c>
      <c r="E55" s="83" t="s">
        <v>523</v>
      </c>
      <c r="F55" s="80" t="s">
        <v>347</v>
      </c>
      <c r="G55" s="80"/>
      <c r="H55" s="142">
        <f>'Прил.4'!H55</f>
        <v>1776.8</v>
      </c>
      <c r="I55" s="142">
        <f>'Прил.4'!I55</f>
        <v>983.4</v>
      </c>
      <c r="J55" s="142">
        <f t="shared" si="0"/>
        <v>55.34669067987393</v>
      </c>
      <c r="K55" s="142">
        <f t="shared" si="1"/>
        <v>793.4</v>
      </c>
    </row>
    <row r="56" spans="2:11" ht="15" hidden="1">
      <c r="B56" s="82" t="s">
        <v>518</v>
      </c>
      <c r="C56" s="80" t="s">
        <v>472</v>
      </c>
      <c r="D56" s="80" t="s">
        <v>476</v>
      </c>
      <c r="E56" s="83" t="s">
        <v>523</v>
      </c>
      <c r="F56" s="80" t="s">
        <v>519</v>
      </c>
      <c r="G56" s="80"/>
      <c r="H56" s="142">
        <f>'Прил.4'!H56</f>
        <v>1776.8</v>
      </c>
      <c r="I56" s="142">
        <f>'Прил.4'!I56</f>
        <v>983.4</v>
      </c>
      <c r="J56" s="142">
        <f t="shared" si="0"/>
        <v>55.34669067987393</v>
      </c>
      <c r="K56" s="142">
        <f t="shared" si="1"/>
        <v>793.4</v>
      </c>
    </row>
    <row r="57" spans="2:11" ht="15" hidden="1">
      <c r="B57" s="82" t="s">
        <v>512</v>
      </c>
      <c r="C57" s="80" t="s">
        <v>472</v>
      </c>
      <c r="D57" s="80" t="s">
        <v>476</v>
      </c>
      <c r="E57" s="83" t="s">
        <v>523</v>
      </c>
      <c r="F57" s="80" t="s">
        <v>519</v>
      </c>
      <c r="G57" s="80" t="s">
        <v>503</v>
      </c>
      <c r="H57" s="142">
        <f>'Прил.4'!H57</f>
        <v>1776.8</v>
      </c>
      <c r="I57" s="142">
        <f>'Прил.4'!I57</f>
        <v>983.4</v>
      </c>
      <c r="J57" s="142">
        <f t="shared" si="0"/>
        <v>55.34669067987393</v>
      </c>
      <c r="K57" s="142">
        <f t="shared" si="1"/>
        <v>793.4</v>
      </c>
    </row>
    <row r="58" spans="2:11" ht="15" hidden="1">
      <c r="B58" s="81" t="s">
        <v>524</v>
      </c>
      <c r="C58" s="80" t="s">
        <v>472</v>
      </c>
      <c r="D58" s="80" t="s">
        <v>476</v>
      </c>
      <c r="E58" s="83" t="s">
        <v>523</v>
      </c>
      <c r="F58" s="80" t="s">
        <v>525</v>
      </c>
      <c r="G58" s="80"/>
      <c r="H58" s="142">
        <f>'Прил.4'!H58</f>
        <v>272.9</v>
      </c>
      <c r="I58" s="142">
        <f>'Прил.4'!I58</f>
        <v>92.7</v>
      </c>
      <c r="J58" s="142">
        <f t="shared" si="0"/>
        <v>33.968486625137416</v>
      </c>
      <c r="K58" s="142">
        <f t="shared" si="1"/>
        <v>180.2</v>
      </c>
    </row>
    <row r="59" spans="2:11" ht="30" hidden="1">
      <c r="B59" s="81" t="s">
        <v>526</v>
      </c>
      <c r="C59" s="80" t="s">
        <v>472</v>
      </c>
      <c r="D59" s="80" t="s">
        <v>476</v>
      </c>
      <c r="E59" s="83" t="s">
        <v>523</v>
      </c>
      <c r="F59" s="80" t="s">
        <v>527</v>
      </c>
      <c r="G59" s="80"/>
      <c r="H59" s="142">
        <f>'Прил.4'!H59</f>
        <v>272.9</v>
      </c>
      <c r="I59" s="142">
        <f>'Прил.4'!I59</f>
        <v>92.7</v>
      </c>
      <c r="J59" s="142">
        <f t="shared" si="0"/>
        <v>33.968486625137416</v>
      </c>
      <c r="K59" s="142">
        <f t="shared" si="1"/>
        <v>180.2</v>
      </c>
    </row>
    <row r="60" spans="2:11" ht="15" hidden="1">
      <c r="B60" s="82" t="s">
        <v>512</v>
      </c>
      <c r="C60" s="80" t="s">
        <v>472</v>
      </c>
      <c r="D60" s="80" t="s">
        <v>476</v>
      </c>
      <c r="E60" s="83" t="s">
        <v>523</v>
      </c>
      <c r="F60" s="80" t="s">
        <v>527</v>
      </c>
      <c r="G60" s="80" t="s">
        <v>503</v>
      </c>
      <c r="H60" s="142">
        <f>'Прил.4'!H60</f>
        <v>272.9</v>
      </c>
      <c r="I60" s="142">
        <f>'Прил.4'!I60</f>
        <v>92.7</v>
      </c>
      <c r="J60" s="142">
        <f t="shared" si="0"/>
        <v>33.968486625137416</v>
      </c>
      <c r="K60" s="142">
        <f t="shared" si="1"/>
        <v>180.2</v>
      </c>
    </row>
    <row r="61" spans="2:11" ht="15" hidden="1">
      <c r="B61" s="81" t="s">
        <v>529</v>
      </c>
      <c r="C61" s="80" t="s">
        <v>472</v>
      </c>
      <c r="D61" s="80" t="s">
        <v>476</v>
      </c>
      <c r="E61" s="83" t="s">
        <v>523</v>
      </c>
      <c r="F61" s="80" t="s">
        <v>287</v>
      </c>
      <c r="G61" s="80"/>
      <c r="H61" s="142">
        <f>'Прил.4'!H61</f>
        <v>0.9</v>
      </c>
      <c r="I61" s="142">
        <f>'Прил.4'!I61</f>
        <v>0.8</v>
      </c>
      <c r="J61" s="142">
        <f t="shared" si="0"/>
        <v>88.8888888888889</v>
      </c>
      <c r="K61" s="142">
        <f t="shared" si="1"/>
        <v>0.09999999999999998</v>
      </c>
    </row>
    <row r="62" spans="2:11" s="85" customFormat="1" ht="15.75" hidden="1">
      <c r="B62" s="81" t="s">
        <v>530</v>
      </c>
      <c r="C62" s="80" t="s">
        <v>472</v>
      </c>
      <c r="D62" s="80" t="s">
        <v>476</v>
      </c>
      <c r="E62" s="83" t="s">
        <v>523</v>
      </c>
      <c r="F62" s="80" t="s">
        <v>531</v>
      </c>
      <c r="G62" s="80"/>
      <c r="H62" s="142">
        <f>'Прил.4'!H62</f>
        <v>0.9</v>
      </c>
      <c r="I62" s="142">
        <f>'Прил.4'!I62</f>
        <v>0.8</v>
      </c>
      <c r="J62" s="142">
        <f t="shared" si="0"/>
        <v>88.8888888888889</v>
      </c>
      <c r="K62" s="142">
        <f t="shared" si="1"/>
        <v>0.09999999999999998</v>
      </c>
    </row>
    <row r="63" spans="2:11" ht="15" hidden="1">
      <c r="B63" s="82" t="s">
        <v>512</v>
      </c>
      <c r="C63" s="80" t="s">
        <v>472</v>
      </c>
      <c r="D63" s="80" t="s">
        <v>476</v>
      </c>
      <c r="E63" s="83" t="s">
        <v>523</v>
      </c>
      <c r="F63" s="80" t="s">
        <v>531</v>
      </c>
      <c r="G63" s="80" t="s">
        <v>503</v>
      </c>
      <c r="H63" s="142">
        <f>'Прил.4'!H63</f>
        <v>0.9</v>
      </c>
      <c r="I63" s="142">
        <f>'Прил.4'!I63</f>
        <v>0.8</v>
      </c>
      <c r="J63" s="142">
        <f t="shared" si="0"/>
        <v>88.8888888888889</v>
      </c>
      <c r="K63" s="142">
        <f t="shared" si="1"/>
        <v>0.09999999999999998</v>
      </c>
    </row>
    <row r="64" spans="2:11" ht="15">
      <c r="B64" s="81" t="s">
        <v>430</v>
      </c>
      <c r="C64" s="80" t="s">
        <v>472</v>
      </c>
      <c r="D64" s="80" t="s">
        <v>452</v>
      </c>
      <c r="E64" s="83"/>
      <c r="F64" s="80"/>
      <c r="G64" s="80"/>
      <c r="H64" s="142">
        <f>'Прил.4'!H64</f>
        <v>60</v>
      </c>
      <c r="I64" s="142">
        <f>'Прил.4'!I64</f>
        <v>0</v>
      </c>
      <c r="J64" s="142">
        <f t="shared" si="0"/>
        <v>0</v>
      </c>
      <c r="K64" s="142">
        <f t="shared" si="1"/>
        <v>60</v>
      </c>
    </row>
    <row r="65" spans="2:11" ht="15" hidden="1">
      <c r="B65" s="81" t="s">
        <v>514</v>
      </c>
      <c r="C65" s="80" t="s">
        <v>472</v>
      </c>
      <c r="D65" s="80" t="s">
        <v>452</v>
      </c>
      <c r="E65" s="83" t="s">
        <v>515</v>
      </c>
      <c r="F65" s="80"/>
      <c r="G65" s="80"/>
      <c r="H65" s="142">
        <f>'Прил.4'!H65</f>
        <v>60</v>
      </c>
      <c r="I65" s="142">
        <f>'Прил.4'!I65</f>
        <v>0</v>
      </c>
      <c r="J65" s="142">
        <f t="shared" si="0"/>
        <v>0</v>
      </c>
      <c r="K65" s="142">
        <f t="shared" si="1"/>
        <v>60</v>
      </c>
    </row>
    <row r="66" spans="2:11" ht="30" hidden="1">
      <c r="B66" s="81" t="s">
        <v>138</v>
      </c>
      <c r="C66" s="80" t="s">
        <v>472</v>
      </c>
      <c r="D66" s="80" t="s">
        <v>452</v>
      </c>
      <c r="E66" s="83" t="s">
        <v>366</v>
      </c>
      <c r="F66" s="80"/>
      <c r="G66" s="80"/>
      <c r="H66" s="142">
        <f>'Прил.4'!H66</f>
        <v>60</v>
      </c>
      <c r="I66" s="142">
        <f>'Прил.4'!I66</f>
        <v>0</v>
      </c>
      <c r="J66" s="142">
        <f t="shared" si="0"/>
        <v>0</v>
      </c>
      <c r="K66" s="142">
        <f t="shared" si="1"/>
        <v>60</v>
      </c>
    </row>
    <row r="67" spans="2:11" ht="15" hidden="1">
      <c r="B67" s="81" t="s">
        <v>529</v>
      </c>
      <c r="C67" s="80" t="s">
        <v>472</v>
      </c>
      <c r="D67" s="80" t="s">
        <v>452</v>
      </c>
      <c r="E67" s="83" t="s">
        <v>366</v>
      </c>
      <c r="F67" s="80" t="s">
        <v>287</v>
      </c>
      <c r="G67" s="80"/>
      <c r="H67" s="142">
        <f>'Прил.4'!H67</f>
        <v>60</v>
      </c>
      <c r="I67" s="142">
        <f>'Прил.4'!I67</f>
        <v>0</v>
      </c>
      <c r="J67" s="142">
        <f t="shared" si="0"/>
        <v>0</v>
      </c>
      <c r="K67" s="142">
        <f t="shared" si="1"/>
        <v>60</v>
      </c>
    </row>
    <row r="68" spans="2:11" ht="15" hidden="1">
      <c r="B68" s="81" t="s">
        <v>378</v>
      </c>
      <c r="C68" s="80" t="s">
        <v>472</v>
      </c>
      <c r="D68" s="80" t="s">
        <v>452</v>
      </c>
      <c r="E68" s="83" t="s">
        <v>366</v>
      </c>
      <c r="F68" s="80" t="s">
        <v>379</v>
      </c>
      <c r="G68" s="80"/>
      <c r="H68" s="142">
        <f>'Прил.4'!H68</f>
        <v>60</v>
      </c>
      <c r="I68" s="142">
        <f>'Прил.4'!I68</f>
        <v>0</v>
      </c>
      <c r="J68" s="142">
        <f t="shared" si="0"/>
        <v>0</v>
      </c>
      <c r="K68" s="142">
        <f t="shared" si="1"/>
        <v>60</v>
      </c>
    </row>
    <row r="69" spans="2:11" ht="15" hidden="1">
      <c r="B69" s="82" t="s">
        <v>512</v>
      </c>
      <c r="C69" s="80" t="s">
        <v>472</v>
      </c>
      <c r="D69" s="80" t="s">
        <v>452</v>
      </c>
      <c r="E69" s="83" t="s">
        <v>366</v>
      </c>
      <c r="F69" s="80" t="s">
        <v>379</v>
      </c>
      <c r="G69" s="80" t="s">
        <v>503</v>
      </c>
      <c r="H69" s="142">
        <f>'Прил.4'!H69</f>
        <v>60</v>
      </c>
      <c r="I69" s="142">
        <f>'Прил.4'!I69</f>
        <v>0</v>
      </c>
      <c r="J69" s="142">
        <f t="shared" si="0"/>
        <v>0</v>
      </c>
      <c r="K69" s="142">
        <f t="shared" si="1"/>
        <v>60</v>
      </c>
    </row>
    <row r="70" spans="2:11" ht="15">
      <c r="B70" s="81" t="s">
        <v>431</v>
      </c>
      <c r="C70" s="80" t="s">
        <v>472</v>
      </c>
      <c r="D70" s="80" t="s">
        <v>453</v>
      </c>
      <c r="E70" s="83"/>
      <c r="F70" s="80"/>
      <c r="G70" s="80"/>
      <c r="H70" s="142">
        <f>'Прил.4'!H70</f>
        <v>1257.6</v>
      </c>
      <c r="I70" s="142">
        <f>'Прил.4'!I70</f>
        <v>606.5</v>
      </c>
      <c r="J70" s="142">
        <f t="shared" si="0"/>
        <v>48.22678117048346</v>
      </c>
      <c r="K70" s="142">
        <f t="shared" si="1"/>
        <v>651.0999999999999</v>
      </c>
    </row>
    <row r="71" spans="2:11" ht="15.75" hidden="1">
      <c r="B71" s="81" t="s">
        <v>514</v>
      </c>
      <c r="C71" s="80" t="s">
        <v>472</v>
      </c>
      <c r="D71" s="80" t="s">
        <v>453</v>
      </c>
      <c r="E71" s="83" t="s">
        <v>515</v>
      </c>
      <c r="F71" s="80"/>
      <c r="G71" s="80"/>
      <c r="H71" s="141">
        <f>'Прил.4'!H71</f>
        <v>1198.1</v>
      </c>
      <c r="I71" s="141">
        <f>'Прил.4'!I71</f>
        <v>603.1</v>
      </c>
      <c r="J71" s="142">
        <f t="shared" si="0"/>
        <v>50.33803522243553</v>
      </c>
      <c r="K71" s="142">
        <f t="shared" si="1"/>
        <v>594.9999999999999</v>
      </c>
    </row>
    <row r="72" spans="2:11" ht="60" hidden="1">
      <c r="B72" s="81" t="s">
        <v>532</v>
      </c>
      <c r="C72" s="80" t="s">
        <v>472</v>
      </c>
      <c r="D72" s="80" t="s">
        <v>453</v>
      </c>
      <c r="E72" s="84" t="s">
        <v>533</v>
      </c>
      <c r="F72" s="80"/>
      <c r="G72" s="80"/>
      <c r="H72" s="141">
        <f>'Прил.4'!H72</f>
        <v>205.49999999999997</v>
      </c>
      <c r="I72" s="141">
        <f>'Прил.4'!I72</f>
        <v>101.10000000000001</v>
      </c>
      <c r="J72" s="142">
        <f t="shared" si="0"/>
        <v>49.19708029197081</v>
      </c>
      <c r="K72" s="142">
        <f t="shared" si="1"/>
        <v>104.39999999999996</v>
      </c>
    </row>
    <row r="73" spans="2:11" ht="45" hidden="1">
      <c r="B73" s="82" t="s">
        <v>517</v>
      </c>
      <c r="C73" s="80" t="s">
        <v>472</v>
      </c>
      <c r="D73" s="80" t="s">
        <v>453</v>
      </c>
      <c r="E73" s="84" t="s">
        <v>533</v>
      </c>
      <c r="F73" s="80" t="s">
        <v>347</v>
      </c>
      <c r="G73" s="80"/>
      <c r="H73" s="141">
        <f>'Прил.4'!H73</f>
        <v>195.79999999999998</v>
      </c>
      <c r="I73" s="141">
        <f>'Прил.4'!I73</f>
        <v>99.30000000000001</v>
      </c>
      <c r="J73" s="142">
        <f aca="true" t="shared" si="2" ref="J73:J136">I73/H73*100</f>
        <v>50.71501532175691</v>
      </c>
      <c r="K73" s="142">
        <f aca="true" t="shared" si="3" ref="K73:K136">H73-I73</f>
        <v>96.49999999999997</v>
      </c>
    </row>
    <row r="74" spans="2:11" ht="15.75" hidden="1">
      <c r="B74" s="82" t="s">
        <v>518</v>
      </c>
      <c r="C74" s="80" t="s">
        <v>472</v>
      </c>
      <c r="D74" s="80" t="s">
        <v>453</v>
      </c>
      <c r="E74" s="84" t="s">
        <v>533</v>
      </c>
      <c r="F74" s="80" t="s">
        <v>519</v>
      </c>
      <c r="G74" s="80"/>
      <c r="H74" s="141">
        <f>'Прил.4'!H74</f>
        <v>195.79999999999998</v>
      </c>
      <c r="I74" s="141">
        <f>'Прил.4'!I74</f>
        <v>99.30000000000001</v>
      </c>
      <c r="J74" s="142">
        <f t="shared" si="2"/>
        <v>50.71501532175691</v>
      </c>
      <c r="K74" s="142">
        <f t="shared" si="3"/>
        <v>96.49999999999997</v>
      </c>
    </row>
    <row r="75" spans="2:11" ht="15.75" hidden="1">
      <c r="B75" s="82" t="s">
        <v>512</v>
      </c>
      <c r="C75" s="80" t="s">
        <v>472</v>
      </c>
      <c r="D75" s="80" t="s">
        <v>453</v>
      </c>
      <c r="E75" s="84" t="s">
        <v>533</v>
      </c>
      <c r="F75" s="80" t="s">
        <v>519</v>
      </c>
      <c r="G75" s="80" t="s">
        <v>503</v>
      </c>
      <c r="H75" s="141">
        <f>'Прил.4'!H75</f>
        <v>11.6</v>
      </c>
      <c r="I75" s="141">
        <f>'Прил.4'!I75</f>
        <v>7.4</v>
      </c>
      <c r="J75" s="142">
        <f t="shared" si="2"/>
        <v>63.793103448275865</v>
      </c>
      <c r="K75" s="142">
        <f t="shared" si="3"/>
        <v>4.199999999999999</v>
      </c>
    </row>
    <row r="76" spans="2:11" ht="15.75" hidden="1">
      <c r="B76" s="82" t="s">
        <v>498</v>
      </c>
      <c r="C76" s="80" t="s">
        <v>472</v>
      </c>
      <c r="D76" s="80" t="s">
        <v>453</v>
      </c>
      <c r="E76" s="84" t="s">
        <v>533</v>
      </c>
      <c r="F76" s="80" t="s">
        <v>519</v>
      </c>
      <c r="G76" s="80" t="s">
        <v>211</v>
      </c>
      <c r="H76" s="141">
        <f>'Прил.4'!H76</f>
        <v>184.2</v>
      </c>
      <c r="I76" s="141">
        <f>'Прил.4'!I76</f>
        <v>91.9</v>
      </c>
      <c r="J76" s="142">
        <f t="shared" si="2"/>
        <v>49.89142236699241</v>
      </c>
      <c r="K76" s="142">
        <f t="shared" si="3"/>
        <v>92.29999999999998</v>
      </c>
    </row>
    <row r="77" spans="2:11" ht="15.75" hidden="1">
      <c r="B77" s="81" t="s">
        <v>524</v>
      </c>
      <c r="C77" s="80" t="s">
        <v>472</v>
      </c>
      <c r="D77" s="80" t="s">
        <v>453</v>
      </c>
      <c r="E77" s="84" t="s">
        <v>533</v>
      </c>
      <c r="F77" s="80" t="s">
        <v>525</v>
      </c>
      <c r="G77" s="80"/>
      <c r="H77" s="141">
        <f>'Прил.4'!H77</f>
        <v>9.7</v>
      </c>
      <c r="I77" s="141">
        <f>'Прил.4'!I77</f>
        <v>1.8</v>
      </c>
      <c r="J77" s="142">
        <f t="shared" si="2"/>
        <v>18.556701030927837</v>
      </c>
      <c r="K77" s="142">
        <f t="shared" si="3"/>
        <v>7.8999999999999995</v>
      </c>
    </row>
    <row r="78" spans="2:11" ht="30" hidden="1">
      <c r="B78" s="81" t="s">
        <v>526</v>
      </c>
      <c r="C78" s="80" t="s">
        <v>472</v>
      </c>
      <c r="D78" s="80" t="s">
        <v>453</v>
      </c>
      <c r="E78" s="84" t="s">
        <v>533</v>
      </c>
      <c r="F78" s="80" t="s">
        <v>527</v>
      </c>
      <c r="G78" s="80"/>
      <c r="H78" s="141">
        <f>'Прил.4'!H78</f>
        <v>9.7</v>
      </c>
      <c r="I78" s="141">
        <f>'Прил.4'!I78</f>
        <v>1.8</v>
      </c>
      <c r="J78" s="142">
        <f t="shared" si="2"/>
        <v>18.556701030927837</v>
      </c>
      <c r="K78" s="142">
        <f t="shared" si="3"/>
        <v>7.8999999999999995</v>
      </c>
    </row>
    <row r="79" spans="2:11" ht="15.75" hidden="1">
      <c r="B79" s="82" t="s">
        <v>498</v>
      </c>
      <c r="C79" s="80" t="s">
        <v>472</v>
      </c>
      <c r="D79" s="80" t="s">
        <v>453</v>
      </c>
      <c r="E79" s="84" t="s">
        <v>533</v>
      </c>
      <c r="F79" s="80" t="s">
        <v>527</v>
      </c>
      <c r="G79" s="80" t="s">
        <v>211</v>
      </c>
      <c r="H79" s="141">
        <f>'Прил.4'!H79</f>
        <v>9.7</v>
      </c>
      <c r="I79" s="141">
        <f>'Прил.4'!I79</f>
        <v>1.8</v>
      </c>
      <c r="J79" s="142">
        <f t="shared" si="2"/>
        <v>18.556701030927837</v>
      </c>
      <c r="K79" s="142">
        <f t="shared" si="3"/>
        <v>7.8999999999999995</v>
      </c>
    </row>
    <row r="80" spans="2:11" ht="60" hidden="1">
      <c r="B80" s="81" t="s">
        <v>534</v>
      </c>
      <c r="C80" s="80" t="s">
        <v>472</v>
      </c>
      <c r="D80" s="80" t="s">
        <v>453</v>
      </c>
      <c r="E80" s="84" t="s">
        <v>535</v>
      </c>
      <c r="F80" s="80"/>
      <c r="G80" s="80"/>
      <c r="H80" s="141">
        <f>'Прил.4'!H80</f>
        <v>236.2</v>
      </c>
      <c r="I80" s="141">
        <f>'Прил.4'!I80</f>
        <v>123.1</v>
      </c>
      <c r="J80" s="142">
        <f t="shared" si="2"/>
        <v>52.116850127011006</v>
      </c>
      <c r="K80" s="142">
        <f t="shared" si="3"/>
        <v>113.1</v>
      </c>
    </row>
    <row r="81" spans="2:11" ht="45" hidden="1">
      <c r="B81" s="82" t="s">
        <v>517</v>
      </c>
      <c r="C81" s="80" t="s">
        <v>472</v>
      </c>
      <c r="D81" s="80" t="s">
        <v>453</v>
      </c>
      <c r="E81" s="84" t="s">
        <v>535</v>
      </c>
      <c r="F81" s="80" t="s">
        <v>347</v>
      </c>
      <c r="G81" s="80"/>
      <c r="H81" s="141">
        <f>'Прил.4'!H81</f>
        <v>205.79999999999998</v>
      </c>
      <c r="I81" s="141">
        <f>'Прил.4'!I81</f>
        <v>109.5</v>
      </c>
      <c r="J81" s="142">
        <f t="shared" si="2"/>
        <v>53.206997084548114</v>
      </c>
      <c r="K81" s="142">
        <f t="shared" si="3"/>
        <v>96.29999999999998</v>
      </c>
    </row>
    <row r="82" spans="2:11" ht="15.75" hidden="1">
      <c r="B82" s="82" t="s">
        <v>518</v>
      </c>
      <c r="C82" s="80" t="s">
        <v>472</v>
      </c>
      <c r="D82" s="80" t="s">
        <v>453</v>
      </c>
      <c r="E82" s="84" t="s">
        <v>535</v>
      </c>
      <c r="F82" s="80" t="s">
        <v>519</v>
      </c>
      <c r="G82" s="80"/>
      <c r="H82" s="141">
        <f>'Прил.4'!H82</f>
        <v>205.79999999999998</v>
      </c>
      <c r="I82" s="141">
        <f>'Прил.4'!I82</f>
        <v>109.5</v>
      </c>
      <c r="J82" s="142">
        <f t="shared" si="2"/>
        <v>53.206997084548114</v>
      </c>
      <c r="K82" s="142">
        <f t="shared" si="3"/>
        <v>96.29999999999998</v>
      </c>
    </row>
    <row r="83" spans="2:11" ht="15.75" hidden="1">
      <c r="B83" s="82" t="s">
        <v>512</v>
      </c>
      <c r="C83" s="80" t="s">
        <v>472</v>
      </c>
      <c r="D83" s="80" t="s">
        <v>453</v>
      </c>
      <c r="E83" s="84" t="s">
        <v>535</v>
      </c>
      <c r="F83" s="80" t="s">
        <v>519</v>
      </c>
      <c r="G83" s="80" t="s">
        <v>503</v>
      </c>
      <c r="H83" s="141">
        <f>'Прил.4'!H83</f>
        <v>11.7</v>
      </c>
      <c r="I83" s="141">
        <f>'Прил.4'!I83</f>
        <v>8</v>
      </c>
      <c r="J83" s="142">
        <f t="shared" si="2"/>
        <v>68.37606837606837</v>
      </c>
      <c r="K83" s="142">
        <f t="shared" si="3"/>
        <v>3.6999999999999993</v>
      </c>
    </row>
    <row r="84" spans="2:11" ht="15.75" hidden="1">
      <c r="B84" s="82" t="s">
        <v>498</v>
      </c>
      <c r="C84" s="80" t="s">
        <v>472</v>
      </c>
      <c r="D84" s="80" t="s">
        <v>453</v>
      </c>
      <c r="E84" s="84" t="s">
        <v>535</v>
      </c>
      <c r="F84" s="80" t="s">
        <v>519</v>
      </c>
      <c r="G84" s="80" t="s">
        <v>211</v>
      </c>
      <c r="H84" s="141">
        <f>'Прил.4'!H84</f>
        <v>194.1</v>
      </c>
      <c r="I84" s="141">
        <f>'Прил.4'!I84</f>
        <v>101.5</v>
      </c>
      <c r="J84" s="142">
        <f t="shared" si="2"/>
        <v>52.292632663575475</v>
      </c>
      <c r="K84" s="142">
        <f t="shared" si="3"/>
        <v>92.6</v>
      </c>
    </row>
    <row r="85" spans="2:11" ht="15.75" hidden="1">
      <c r="B85" s="81" t="s">
        <v>524</v>
      </c>
      <c r="C85" s="80" t="s">
        <v>472</v>
      </c>
      <c r="D85" s="80" t="s">
        <v>453</v>
      </c>
      <c r="E85" s="84" t="s">
        <v>535</v>
      </c>
      <c r="F85" s="80" t="s">
        <v>525</v>
      </c>
      <c r="G85" s="80"/>
      <c r="H85" s="141">
        <f>'Прил.4'!H85</f>
        <v>30.4</v>
      </c>
      <c r="I85" s="141">
        <f>'Прил.4'!I85</f>
        <v>13.6</v>
      </c>
      <c r="J85" s="142">
        <f t="shared" si="2"/>
        <v>44.73684210526316</v>
      </c>
      <c r="K85" s="142">
        <f t="shared" si="3"/>
        <v>16.799999999999997</v>
      </c>
    </row>
    <row r="86" spans="2:11" ht="30" hidden="1">
      <c r="B86" s="81" t="s">
        <v>526</v>
      </c>
      <c r="C86" s="80" t="s">
        <v>472</v>
      </c>
      <c r="D86" s="80" t="s">
        <v>453</v>
      </c>
      <c r="E86" s="84" t="s">
        <v>535</v>
      </c>
      <c r="F86" s="80" t="s">
        <v>527</v>
      </c>
      <c r="G86" s="80"/>
      <c r="H86" s="141">
        <f>'Прил.4'!H86</f>
        <v>30.4</v>
      </c>
      <c r="I86" s="141">
        <f>'Прил.4'!I86</f>
        <v>13.6</v>
      </c>
      <c r="J86" s="142">
        <f t="shared" si="2"/>
        <v>44.73684210526316</v>
      </c>
      <c r="K86" s="142">
        <f t="shared" si="3"/>
        <v>16.799999999999997</v>
      </c>
    </row>
    <row r="87" spans="2:11" ht="15.75" hidden="1">
      <c r="B87" s="82" t="s">
        <v>498</v>
      </c>
      <c r="C87" s="80" t="s">
        <v>472</v>
      </c>
      <c r="D87" s="80" t="s">
        <v>453</v>
      </c>
      <c r="E87" s="84" t="s">
        <v>535</v>
      </c>
      <c r="F87" s="80" t="s">
        <v>527</v>
      </c>
      <c r="G87" s="80" t="s">
        <v>211</v>
      </c>
      <c r="H87" s="141">
        <f>'Прил.4'!H87</f>
        <v>30.4</v>
      </c>
      <c r="I87" s="141">
        <f>'Прил.4'!I87</f>
        <v>13.6</v>
      </c>
      <c r="J87" s="142">
        <f t="shared" si="2"/>
        <v>44.73684210526316</v>
      </c>
      <c r="K87" s="142">
        <f t="shared" si="3"/>
        <v>16.799999999999997</v>
      </c>
    </row>
    <row r="88" spans="2:11" ht="30" hidden="1">
      <c r="B88" s="81" t="s">
        <v>536</v>
      </c>
      <c r="C88" s="80" t="s">
        <v>472</v>
      </c>
      <c r="D88" s="80" t="s">
        <v>453</v>
      </c>
      <c r="E88" s="83" t="s">
        <v>537</v>
      </c>
      <c r="F88" s="80"/>
      <c r="G88" s="80"/>
      <c r="H88" s="141">
        <f>'Прил.4'!H88</f>
        <v>205.29999999999998</v>
      </c>
      <c r="I88" s="141">
        <f>'Прил.4'!I88</f>
        <v>93.3</v>
      </c>
      <c r="J88" s="142">
        <f t="shared" si="2"/>
        <v>45.44568923526547</v>
      </c>
      <c r="K88" s="142">
        <f t="shared" si="3"/>
        <v>111.99999999999999</v>
      </c>
    </row>
    <row r="89" spans="2:11" ht="45" hidden="1">
      <c r="B89" s="82" t="s">
        <v>517</v>
      </c>
      <c r="C89" s="80" t="s">
        <v>472</v>
      </c>
      <c r="D89" s="80" t="s">
        <v>453</v>
      </c>
      <c r="E89" s="84" t="s">
        <v>537</v>
      </c>
      <c r="F89" s="80" t="s">
        <v>347</v>
      </c>
      <c r="G89" s="80"/>
      <c r="H89" s="141">
        <f>'Прил.4'!H89</f>
        <v>195.89999999999998</v>
      </c>
      <c r="I89" s="141">
        <f>'Прил.4'!I89</f>
        <v>85.5</v>
      </c>
      <c r="J89" s="142">
        <f t="shared" si="2"/>
        <v>43.6447166921899</v>
      </c>
      <c r="K89" s="142">
        <f t="shared" si="3"/>
        <v>110.39999999999998</v>
      </c>
    </row>
    <row r="90" spans="2:11" s="85" customFormat="1" ht="15.75" hidden="1">
      <c r="B90" s="82" t="s">
        <v>518</v>
      </c>
      <c r="C90" s="80" t="s">
        <v>472</v>
      </c>
      <c r="D90" s="80" t="s">
        <v>453</v>
      </c>
      <c r="E90" s="84" t="s">
        <v>537</v>
      </c>
      <c r="F90" s="80" t="s">
        <v>519</v>
      </c>
      <c r="G90" s="80"/>
      <c r="H90" s="141">
        <f>'Прил.4'!H90</f>
        <v>195.89999999999998</v>
      </c>
      <c r="I90" s="141">
        <f>'Прил.4'!I90</f>
        <v>85.5</v>
      </c>
      <c r="J90" s="142">
        <f t="shared" si="2"/>
        <v>43.6447166921899</v>
      </c>
      <c r="K90" s="142">
        <f t="shared" si="3"/>
        <v>110.39999999999998</v>
      </c>
    </row>
    <row r="91" spans="2:11" s="85" customFormat="1" ht="15.75" hidden="1">
      <c r="B91" s="82" t="s">
        <v>512</v>
      </c>
      <c r="C91" s="80" t="s">
        <v>472</v>
      </c>
      <c r="D91" s="80" t="s">
        <v>453</v>
      </c>
      <c r="E91" s="84" t="s">
        <v>537</v>
      </c>
      <c r="F91" s="80" t="s">
        <v>519</v>
      </c>
      <c r="G91" s="80" t="s">
        <v>503</v>
      </c>
      <c r="H91" s="141">
        <f>'Прил.4'!H91</f>
        <v>11.7</v>
      </c>
      <c r="I91" s="141">
        <f>'Прил.4'!I91</f>
        <v>8</v>
      </c>
      <c r="J91" s="142">
        <f t="shared" si="2"/>
        <v>68.37606837606837</v>
      </c>
      <c r="K91" s="142">
        <f t="shared" si="3"/>
        <v>3.6999999999999993</v>
      </c>
    </row>
    <row r="92" spans="2:11" ht="15.75" hidden="1">
      <c r="B92" s="82" t="s">
        <v>498</v>
      </c>
      <c r="C92" s="80" t="s">
        <v>472</v>
      </c>
      <c r="D92" s="80" t="s">
        <v>453</v>
      </c>
      <c r="E92" s="84" t="s">
        <v>537</v>
      </c>
      <c r="F92" s="80" t="s">
        <v>519</v>
      </c>
      <c r="G92" s="80" t="s">
        <v>211</v>
      </c>
      <c r="H92" s="141">
        <f>'Прил.4'!H92</f>
        <v>184.2</v>
      </c>
      <c r="I92" s="141">
        <f>'Прил.4'!I92</f>
        <v>77.5</v>
      </c>
      <c r="J92" s="142">
        <f t="shared" si="2"/>
        <v>42.073832790445174</v>
      </c>
      <c r="K92" s="142">
        <f t="shared" si="3"/>
        <v>106.69999999999999</v>
      </c>
    </row>
    <row r="93" spans="2:11" ht="15.75" hidden="1">
      <c r="B93" s="81" t="s">
        <v>524</v>
      </c>
      <c r="C93" s="80" t="s">
        <v>472</v>
      </c>
      <c r="D93" s="80" t="s">
        <v>453</v>
      </c>
      <c r="E93" s="84" t="s">
        <v>537</v>
      </c>
      <c r="F93" s="80" t="s">
        <v>525</v>
      </c>
      <c r="G93" s="80"/>
      <c r="H93" s="141">
        <f>'Прил.4'!H93</f>
        <v>9.4</v>
      </c>
      <c r="I93" s="141">
        <f>'Прил.4'!I93</f>
        <v>7.8</v>
      </c>
      <c r="J93" s="142">
        <f t="shared" si="2"/>
        <v>82.97872340425532</v>
      </c>
      <c r="K93" s="142">
        <f t="shared" si="3"/>
        <v>1.6000000000000005</v>
      </c>
    </row>
    <row r="94" spans="2:11" ht="30" hidden="1">
      <c r="B94" s="81" t="s">
        <v>526</v>
      </c>
      <c r="C94" s="80" t="s">
        <v>472</v>
      </c>
      <c r="D94" s="80" t="s">
        <v>453</v>
      </c>
      <c r="E94" s="84" t="s">
        <v>537</v>
      </c>
      <c r="F94" s="80" t="s">
        <v>527</v>
      </c>
      <c r="G94" s="80"/>
      <c r="H94" s="141">
        <f>'Прил.4'!H94</f>
        <v>9.4</v>
      </c>
      <c r="I94" s="141">
        <f>'Прил.4'!I94</f>
        <v>7.8</v>
      </c>
      <c r="J94" s="142">
        <f t="shared" si="2"/>
        <v>82.97872340425532</v>
      </c>
      <c r="K94" s="142">
        <f t="shared" si="3"/>
        <v>1.6000000000000005</v>
      </c>
    </row>
    <row r="95" spans="2:11" ht="15.75" hidden="1">
      <c r="B95" s="82" t="s">
        <v>498</v>
      </c>
      <c r="C95" s="80" t="s">
        <v>472</v>
      </c>
      <c r="D95" s="80" t="s">
        <v>453</v>
      </c>
      <c r="E95" s="84" t="s">
        <v>537</v>
      </c>
      <c r="F95" s="80" t="s">
        <v>527</v>
      </c>
      <c r="G95" s="80" t="s">
        <v>211</v>
      </c>
      <c r="H95" s="141">
        <f>'Прил.4'!H95</f>
        <v>9.4</v>
      </c>
      <c r="I95" s="141">
        <f>'Прил.4'!I95</f>
        <v>7.8</v>
      </c>
      <c r="J95" s="142">
        <f t="shared" si="2"/>
        <v>82.97872340425532</v>
      </c>
      <c r="K95" s="142">
        <f t="shared" si="3"/>
        <v>1.6000000000000005</v>
      </c>
    </row>
    <row r="96" spans="2:11" ht="45" hidden="1">
      <c r="B96" s="82" t="s">
        <v>139</v>
      </c>
      <c r="C96" s="80" t="s">
        <v>472</v>
      </c>
      <c r="D96" s="80" t="s">
        <v>453</v>
      </c>
      <c r="E96" s="80" t="s">
        <v>538</v>
      </c>
      <c r="F96" s="80"/>
      <c r="G96" s="80"/>
      <c r="H96" s="141">
        <f>'Прил.4'!H96</f>
        <v>200</v>
      </c>
      <c r="I96" s="141">
        <f>'Прил.4'!I96</f>
        <v>158.5</v>
      </c>
      <c r="J96" s="142">
        <f t="shared" si="2"/>
        <v>79.25</v>
      </c>
      <c r="K96" s="142">
        <f t="shared" si="3"/>
        <v>41.5</v>
      </c>
    </row>
    <row r="97" spans="2:11" ht="15.75" hidden="1">
      <c r="B97" s="81" t="s">
        <v>524</v>
      </c>
      <c r="C97" s="80" t="s">
        <v>472</v>
      </c>
      <c r="D97" s="80" t="s">
        <v>453</v>
      </c>
      <c r="E97" s="80" t="s">
        <v>538</v>
      </c>
      <c r="F97" s="80" t="s">
        <v>525</v>
      </c>
      <c r="G97" s="80"/>
      <c r="H97" s="141">
        <f>'Прил.4'!H97</f>
        <v>200</v>
      </c>
      <c r="I97" s="141">
        <f>'Прил.4'!I97</f>
        <v>158.5</v>
      </c>
      <c r="J97" s="142">
        <f t="shared" si="2"/>
        <v>79.25</v>
      </c>
      <c r="K97" s="142">
        <f t="shared" si="3"/>
        <v>41.5</v>
      </c>
    </row>
    <row r="98" spans="2:11" ht="30" hidden="1">
      <c r="B98" s="81" t="s">
        <v>526</v>
      </c>
      <c r="C98" s="80" t="s">
        <v>472</v>
      </c>
      <c r="D98" s="80" t="s">
        <v>453</v>
      </c>
      <c r="E98" s="80" t="s">
        <v>538</v>
      </c>
      <c r="F98" s="80" t="s">
        <v>527</v>
      </c>
      <c r="G98" s="80"/>
      <c r="H98" s="141">
        <f>'Прил.4'!H98</f>
        <v>200</v>
      </c>
      <c r="I98" s="141">
        <f>'Прил.4'!I98</f>
        <v>158.5</v>
      </c>
      <c r="J98" s="142">
        <f t="shared" si="2"/>
        <v>79.25</v>
      </c>
      <c r="K98" s="142">
        <f t="shared" si="3"/>
        <v>41.5</v>
      </c>
    </row>
    <row r="99" spans="2:11" ht="15.75" hidden="1">
      <c r="B99" s="82" t="s">
        <v>498</v>
      </c>
      <c r="C99" s="80" t="s">
        <v>472</v>
      </c>
      <c r="D99" s="80" t="s">
        <v>453</v>
      </c>
      <c r="E99" s="80" t="s">
        <v>538</v>
      </c>
      <c r="F99" s="80" t="s">
        <v>527</v>
      </c>
      <c r="G99" s="80" t="s">
        <v>503</v>
      </c>
      <c r="H99" s="141">
        <f>'Прил.4'!H99</f>
        <v>200</v>
      </c>
      <c r="I99" s="141">
        <f>'Прил.4'!I99</f>
        <v>158.5</v>
      </c>
      <c r="J99" s="142">
        <f t="shared" si="2"/>
        <v>79.25</v>
      </c>
      <c r="K99" s="142">
        <f t="shared" si="3"/>
        <v>41.5</v>
      </c>
    </row>
    <row r="100" spans="2:11" ht="30" hidden="1">
      <c r="B100" s="82" t="s">
        <v>140</v>
      </c>
      <c r="C100" s="80" t="s">
        <v>472</v>
      </c>
      <c r="D100" s="80" t="s">
        <v>453</v>
      </c>
      <c r="E100" s="80" t="s">
        <v>539</v>
      </c>
      <c r="F100" s="80"/>
      <c r="G100" s="80"/>
      <c r="H100" s="141">
        <f>'Прил.4'!H100</f>
        <v>351.1</v>
      </c>
      <c r="I100" s="141">
        <f>'Прил.4'!I100</f>
        <v>127.1</v>
      </c>
      <c r="J100" s="142">
        <f t="shared" si="2"/>
        <v>36.200512674451716</v>
      </c>
      <c r="K100" s="142">
        <f t="shared" si="3"/>
        <v>224.00000000000003</v>
      </c>
    </row>
    <row r="101" spans="2:11" ht="45" hidden="1">
      <c r="B101" s="82" t="s">
        <v>517</v>
      </c>
      <c r="C101" s="80" t="s">
        <v>472</v>
      </c>
      <c r="D101" s="80" t="s">
        <v>453</v>
      </c>
      <c r="E101" s="80" t="s">
        <v>539</v>
      </c>
      <c r="F101" s="80" t="s">
        <v>347</v>
      </c>
      <c r="G101" s="80"/>
      <c r="H101" s="141">
        <f>'Прил.4'!H101</f>
        <v>168.6</v>
      </c>
      <c r="I101" s="141">
        <f>'Прил.4'!I101</f>
        <v>52.1</v>
      </c>
      <c r="J101" s="142">
        <f t="shared" si="2"/>
        <v>30.901542111506526</v>
      </c>
      <c r="K101" s="142">
        <f t="shared" si="3"/>
        <v>116.5</v>
      </c>
    </row>
    <row r="102" spans="2:11" ht="15.75" hidden="1">
      <c r="B102" s="82" t="s">
        <v>518</v>
      </c>
      <c r="C102" s="80" t="s">
        <v>472</v>
      </c>
      <c r="D102" s="80" t="s">
        <v>453</v>
      </c>
      <c r="E102" s="80" t="s">
        <v>539</v>
      </c>
      <c r="F102" s="80" t="s">
        <v>519</v>
      </c>
      <c r="G102" s="80"/>
      <c r="H102" s="141">
        <f>'Прил.4'!H102</f>
        <v>168.6</v>
      </c>
      <c r="I102" s="141">
        <f>'Прил.4'!I102</f>
        <v>52.1</v>
      </c>
      <c r="J102" s="142">
        <f t="shared" si="2"/>
        <v>30.901542111506526</v>
      </c>
      <c r="K102" s="142">
        <f t="shared" si="3"/>
        <v>116.5</v>
      </c>
    </row>
    <row r="103" spans="2:11" ht="15.75" hidden="1">
      <c r="B103" s="82" t="s">
        <v>512</v>
      </c>
      <c r="C103" s="80" t="s">
        <v>472</v>
      </c>
      <c r="D103" s="80" t="s">
        <v>453</v>
      </c>
      <c r="E103" s="80" t="s">
        <v>539</v>
      </c>
      <c r="F103" s="80" t="s">
        <v>519</v>
      </c>
      <c r="G103" s="80" t="s">
        <v>503</v>
      </c>
      <c r="H103" s="141">
        <f>'Прил.4'!H103</f>
        <v>168.6</v>
      </c>
      <c r="I103" s="141">
        <f>'Прил.4'!I103</f>
        <v>52.1</v>
      </c>
      <c r="J103" s="142">
        <f t="shared" si="2"/>
        <v>30.901542111506526</v>
      </c>
      <c r="K103" s="142">
        <f t="shared" si="3"/>
        <v>116.5</v>
      </c>
    </row>
    <row r="104" spans="2:11" ht="15.75" hidden="1">
      <c r="B104" s="81" t="s">
        <v>524</v>
      </c>
      <c r="C104" s="80" t="s">
        <v>472</v>
      </c>
      <c r="D104" s="80" t="s">
        <v>453</v>
      </c>
      <c r="E104" s="80" t="s">
        <v>539</v>
      </c>
      <c r="F104" s="80" t="s">
        <v>525</v>
      </c>
      <c r="G104" s="80"/>
      <c r="H104" s="141">
        <f>'Прил.4'!H104</f>
        <v>108.9</v>
      </c>
      <c r="I104" s="141">
        <f>'Прил.4'!I104</f>
        <v>23.5</v>
      </c>
      <c r="J104" s="142">
        <f t="shared" si="2"/>
        <v>21.57943067033976</v>
      </c>
      <c r="K104" s="142">
        <f t="shared" si="3"/>
        <v>85.4</v>
      </c>
    </row>
    <row r="105" spans="2:11" ht="30" hidden="1">
      <c r="B105" s="81" t="s">
        <v>526</v>
      </c>
      <c r="C105" s="80" t="s">
        <v>472</v>
      </c>
      <c r="D105" s="80" t="s">
        <v>453</v>
      </c>
      <c r="E105" s="80" t="s">
        <v>539</v>
      </c>
      <c r="F105" s="80" t="s">
        <v>527</v>
      </c>
      <c r="G105" s="80"/>
      <c r="H105" s="141">
        <f>'Прил.4'!H105</f>
        <v>108.9</v>
      </c>
      <c r="I105" s="141">
        <f>'Прил.4'!I105</f>
        <v>23.5</v>
      </c>
      <c r="J105" s="142">
        <f t="shared" si="2"/>
        <v>21.57943067033976</v>
      </c>
      <c r="K105" s="142">
        <f t="shared" si="3"/>
        <v>85.4</v>
      </c>
    </row>
    <row r="106" spans="2:11" ht="15.75" hidden="1">
      <c r="B106" s="82" t="s">
        <v>512</v>
      </c>
      <c r="C106" s="80" t="s">
        <v>472</v>
      </c>
      <c r="D106" s="80" t="s">
        <v>453</v>
      </c>
      <c r="E106" s="80" t="s">
        <v>539</v>
      </c>
      <c r="F106" s="80" t="s">
        <v>527</v>
      </c>
      <c r="G106" s="80" t="s">
        <v>503</v>
      </c>
      <c r="H106" s="141">
        <f>'Прил.4'!H106</f>
        <v>108.9</v>
      </c>
      <c r="I106" s="141">
        <f>'Прил.4'!I106</f>
        <v>23.5</v>
      </c>
      <c r="J106" s="142">
        <f t="shared" si="2"/>
        <v>21.57943067033976</v>
      </c>
      <c r="K106" s="142">
        <f t="shared" si="3"/>
        <v>85.4</v>
      </c>
    </row>
    <row r="107" spans="2:11" ht="15.75" hidden="1">
      <c r="B107" s="81" t="s">
        <v>529</v>
      </c>
      <c r="C107" s="80" t="s">
        <v>472</v>
      </c>
      <c r="D107" s="80" t="s">
        <v>453</v>
      </c>
      <c r="E107" s="80" t="s">
        <v>539</v>
      </c>
      <c r="F107" s="80" t="s">
        <v>287</v>
      </c>
      <c r="G107" s="80"/>
      <c r="H107" s="141">
        <f>'Прил.4'!H107</f>
        <v>73.6</v>
      </c>
      <c r="I107" s="141">
        <f>'Прил.4'!I107</f>
        <v>51.5</v>
      </c>
      <c r="J107" s="142">
        <f t="shared" si="2"/>
        <v>69.97282608695653</v>
      </c>
      <c r="K107" s="142">
        <f t="shared" si="3"/>
        <v>22.099999999999994</v>
      </c>
    </row>
    <row r="108" spans="2:11" ht="15.75" hidden="1">
      <c r="B108" s="81" t="s">
        <v>530</v>
      </c>
      <c r="C108" s="80" t="s">
        <v>472</v>
      </c>
      <c r="D108" s="80" t="s">
        <v>453</v>
      </c>
      <c r="E108" s="80" t="s">
        <v>539</v>
      </c>
      <c r="F108" s="80" t="s">
        <v>531</v>
      </c>
      <c r="G108" s="80"/>
      <c r="H108" s="141">
        <f>'Прил.4'!H108</f>
        <v>5</v>
      </c>
      <c r="I108" s="141">
        <f>'Прил.4'!I108</f>
        <v>0</v>
      </c>
      <c r="J108" s="142">
        <f t="shared" si="2"/>
        <v>0</v>
      </c>
      <c r="K108" s="142">
        <f t="shared" si="3"/>
        <v>5</v>
      </c>
    </row>
    <row r="109" spans="2:11" ht="15.75" hidden="1">
      <c r="B109" s="82" t="s">
        <v>512</v>
      </c>
      <c r="C109" s="80" t="s">
        <v>472</v>
      </c>
      <c r="D109" s="80" t="s">
        <v>453</v>
      </c>
      <c r="E109" s="80" t="s">
        <v>539</v>
      </c>
      <c r="F109" s="80" t="s">
        <v>531</v>
      </c>
      <c r="G109" s="80" t="s">
        <v>503</v>
      </c>
      <c r="H109" s="141">
        <f>'Прил.4'!H109</f>
        <v>5</v>
      </c>
      <c r="I109" s="141">
        <f>'Прил.4'!I109</f>
        <v>0</v>
      </c>
      <c r="J109" s="142">
        <f t="shared" si="2"/>
        <v>0</v>
      </c>
      <c r="K109" s="142">
        <f t="shared" si="3"/>
        <v>5</v>
      </c>
    </row>
    <row r="110" spans="2:11" s="85" customFormat="1" ht="15.75" hidden="1">
      <c r="B110" s="82" t="s">
        <v>540</v>
      </c>
      <c r="C110" s="80" t="s">
        <v>472</v>
      </c>
      <c r="D110" s="80" t="s">
        <v>453</v>
      </c>
      <c r="E110" s="80" t="s">
        <v>539</v>
      </c>
      <c r="F110" s="80" t="s">
        <v>541</v>
      </c>
      <c r="G110" s="80"/>
      <c r="H110" s="141">
        <f>'Прил.4'!H110</f>
        <v>68.6</v>
      </c>
      <c r="I110" s="141">
        <f>'Прил.4'!I110</f>
        <v>51.5</v>
      </c>
      <c r="J110" s="142">
        <f t="shared" si="2"/>
        <v>75.0728862973761</v>
      </c>
      <c r="K110" s="142">
        <f t="shared" si="3"/>
        <v>17.099999999999994</v>
      </c>
    </row>
    <row r="111" spans="2:11" ht="15.75" hidden="1">
      <c r="B111" s="82" t="s">
        <v>512</v>
      </c>
      <c r="C111" s="80" t="s">
        <v>472</v>
      </c>
      <c r="D111" s="80" t="s">
        <v>453</v>
      </c>
      <c r="E111" s="80" t="s">
        <v>539</v>
      </c>
      <c r="F111" s="80" t="s">
        <v>541</v>
      </c>
      <c r="G111" s="80" t="s">
        <v>503</v>
      </c>
      <c r="H111" s="141">
        <f>'Прил.4'!H111</f>
        <v>68.6</v>
      </c>
      <c r="I111" s="141">
        <f>'Прил.4'!I111</f>
        <v>51.5</v>
      </c>
      <c r="J111" s="142">
        <f t="shared" si="2"/>
        <v>75.0728862973761</v>
      </c>
      <c r="K111" s="142">
        <f t="shared" si="3"/>
        <v>17.099999999999994</v>
      </c>
    </row>
    <row r="112" spans="2:11" ht="30" hidden="1">
      <c r="B112" s="86" t="s">
        <v>542</v>
      </c>
      <c r="C112" s="80" t="s">
        <v>472</v>
      </c>
      <c r="D112" s="80" t="s">
        <v>453</v>
      </c>
      <c r="E112" s="80" t="s">
        <v>543</v>
      </c>
      <c r="F112" s="80"/>
      <c r="G112" s="80"/>
      <c r="H112" s="141">
        <f>'Прил.4'!H112</f>
        <v>54</v>
      </c>
      <c r="I112" s="141">
        <f>'Прил.4'!I112</f>
        <v>0</v>
      </c>
      <c r="J112" s="142">
        <f t="shared" si="2"/>
        <v>0</v>
      </c>
      <c r="K112" s="142">
        <f t="shared" si="3"/>
        <v>54</v>
      </c>
    </row>
    <row r="113" spans="2:15" ht="45" hidden="1">
      <c r="B113" s="82" t="s">
        <v>572</v>
      </c>
      <c r="C113" s="80" t="s">
        <v>472</v>
      </c>
      <c r="D113" s="80" t="s">
        <v>453</v>
      </c>
      <c r="E113" s="80" t="s">
        <v>573</v>
      </c>
      <c r="F113" s="80"/>
      <c r="G113" s="80"/>
      <c r="H113" s="141">
        <f>'Прил.4'!H113</f>
        <v>54</v>
      </c>
      <c r="I113" s="141">
        <f>'Прил.4'!I113</f>
        <v>0</v>
      </c>
      <c r="J113" s="142">
        <f t="shared" si="2"/>
        <v>0</v>
      </c>
      <c r="K113" s="142">
        <f t="shared" si="3"/>
        <v>54</v>
      </c>
      <c r="O113" s="70" t="s">
        <v>391</v>
      </c>
    </row>
    <row r="114" spans="2:11" ht="60" hidden="1">
      <c r="B114" s="82" t="s">
        <v>574</v>
      </c>
      <c r="C114" s="80" t="s">
        <v>472</v>
      </c>
      <c r="D114" s="80" t="s">
        <v>453</v>
      </c>
      <c r="E114" s="80" t="s">
        <v>575</v>
      </c>
      <c r="F114" s="78"/>
      <c r="G114" s="78"/>
      <c r="H114" s="141">
        <f>'Прил.4'!H114</f>
        <v>54</v>
      </c>
      <c r="I114" s="141">
        <f>'Прил.4'!I114</f>
        <v>0</v>
      </c>
      <c r="J114" s="142">
        <f t="shared" si="2"/>
        <v>0</v>
      </c>
      <c r="K114" s="142">
        <f t="shared" si="3"/>
        <v>54</v>
      </c>
    </row>
    <row r="115" spans="2:11" ht="15.75" hidden="1">
      <c r="B115" s="81" t="s">
        <v>524</v>
      </c>
      <c r="C115" s="80" t="s">
        <v>472</v>
      </c>
      <c r="D115" s="80" t="s">
        <v>453</v>
      </c>
      <c r="E115" s="80" t="s">
        <v>575</v>
      </c>
      <c r="F115" s="80" t="s">
        <v>525</v>
      </c>
      <c r="G115" s="80"/>
      <c r="H115" s="141">
        <f>'Прил.4'!H115</f>
        <v>54</v>
      </c>
      <c r="I115" s="141">
        <f>'Прил.4'!I115</f>
        <v>0</v>
      </c>
      <c r="J115" s="142">
        <f t="shared" si="2"/>
        <v>0</v>
      </c>
      <c r="K115" s="142">
        <f t="shared" si="3"/>
        <v>54</v>
      </c>
    </row>
    <row r="116" spans="2:11" ht="30" hidden="1">
      <c r="B116" s="81" t="s">
        <v>526</v>
      </c>
      <c r="C116" s="80" t="s">
        <v>472</v>
      </c>
      <c r="D116" s="80" t="s">
        <v>453</v>
      </c>
      <c r="E116" s="80" t="s">
        <v>575</v>
      </c>
      <c r="F116" s="80" t="s">
        <v>527</v>
      </c>
      <c r="G116" s="80"/>
      <c r="H116" s="141">
        <f>'Прил.4'!H116</f>
        <v>54</v>
      </c>
      <c r="I116" s="141">
        <f>'Прил.4'!I116</f>
        <v>0</v>
      </c>
      <c r="J116" s="142">
        <f t="shared" si="2"/>
        <v>0</v>
      </c>
      <c r="K116" s="142">
        <f t="shared" si="3"/>
        <v>54</v>
      </c>
    </row>
    <row r="117" spans="2:11" ht="15.75" hidden="1">
      <c r="B117" s="82" t="s">
        <v>512</v>
      </c>
      <c r="C117" s="80" t="s">
        <v>472</v>
      </c>
      <c r="D117" s="80" t="s">
        <v>453</v>
      </c>
      <c r="E117" s="80" t="s">
        <v>575</v>
      </c>
      <c r="F117" s="80" t="s">
        <v>527</v>
      </c>
      <c r="G117" s="80" t="s">
        <v>503</v>
      </c>
      <c r="H117" s="141">
        <f>'Прил.4'!H117</f>
        <v>54</v>
      </c>
      <c r="I117" s="141">
        <f>'Прил.4'!I117</f>
        <v>0</v>
      </c>
      <c r="J117" s="142">
        <f t="shared" si="2"/>
        <v>0</v>
      </c>
      <c r="K117" s="142">
        <f t="shared" si="3"/>
        <v>54</v>
      </c>
    </row>
    <row r="118" spans="2:11" ht="30" hidden="1">
      <c r="B118" s="82" t="s">
        <v>576</v>
      </c>
      <c r="C118" s="80" t="s">
        <v>472</v>
      </c>
      <c r="D118" s="80" t="s">
        <v>453</v>
      </c>
      <c r="E118" s="83" t="s">
        <v>577</v>
      </c>
      <c r="F118" s="140"/>
      <c r="G118" s="80"/>
      <c r="H118" s="141">
        <f>'Прил.4'!H118</f>
        <v>5.5</v>
      </c>
      <c r="I118" s="141">
        <f>'Прил.4'!I118</f>
        <v>3.4000000000000004</v>
      </c>
      <c r="J118" s="142">
        <f t="shared" si="2"/>
        <v>61.81818181818183</v>
      </c>
      <c r="K118" s="142">
        <f t="shared" si="3"/>
        <v>2.0999999999999996</v>
      </c>
    </row>
    <row r="119" spans="2:11" ht="60" hidden="1">
      <c r="B119" s="82" t="s">
        <v>578</v>
      </c>
      <c r="C119" s="80" t="s">
        <v>472</v>
      </c>
      <c r="D119" s="80" t="s">
        <v>453</v>
      </c>
      <c r="E119" s="84" t="s">
        <v>579</v>
      </c>
      <c r="F119" s="140"/>
      <c r="G119" s="80"/>
      <c r="H119" s="141">
        <f>'Прил.4'!H119</f>
        <v>1.5</v>
      </c>
      <c r="I119" s="141">
        <f>'Прил.4'!I119</f>
        <v>0</v>
      </c>
      <c r="J119" s="142">
        <f t="shared" si="2"/>
        <v>0</v>
      </c>
      <c r="K119" s="142">
        <f t="shared" si="3"/>
        <v>1.5</v>
      </c>
    </row>
    <row r="120" spans="2:11" ht="60" hidden="1">
      <c r="B120" s="82" t="s">
        <v>580</v>
      </c>
      <c r="C120" s="80" t="s">
        <v>472</v>
      </c>
      <c r="D120" s="80" t="s">
        <v>453</v>
      </c>
      <c r="E120" s="84" t="s">
        <v>581</v>
      </c>
      <c r="F120" s="140"/>
      <c r="G120" s="80"/>
      <c r="H120" s="141">
        <f>'Прил.4'!H120</f>
        <v>1.5</v>
      </c>
      <c r="I120" s="141">
        <f>'Прил.4'!I120</f>
        <v>0</v>
      </c>
      <c r="J120" s="142">
        <f t="shared" si="2"/>
        <v>0</v>
      </c>
      <c r="K120" s="142">
        <f t="shared" si="3"/>
        <v>1.5</v>
      </c>
    </row>
    <row r="121" spans="2:11" ht="15.75" hidden="1">
      <c r="B121" s="81" t="s">
        <v>524</v>
      </c>
      <c r="C121" s="80" t="s">
        <v>472</v>
      </c>
      <c r="D121" s="80" t="s">
        <v>453</v>
      </c>
      <c r="E121" s="84" t="s">
        <v>581</v>
      </c>
      <c r="F121" s="80" t="s">
        <v>525</v>
      </c>
      <c r="G121" s="80"/>
      <c r="H121" s="141">
        <f>'Прил.4'!H121</f>
        <v>1.5</v>
      </c>
      <c r="I121" s="141">
        <f>'Прил.4'!I121</f>
        <v>0</v>
      </c>
      <c r="J121" s="142">
        <f t="shared" si="2"/>
        <v>0</v>
      </c>
      <c r="K121" s="142">
        <f t="shared" si="3"/>
        <v>1.5</v>
      </c>
    </row>
    <row r="122" spans="2:11" ht="30" hidden="1">
      <c r="B122" s="81" t="s">
        <v>526</v>
      </c>
      <c r="C122" s="80" t="s">
        <v>472</v>
      </c>
      <c r="D122" s="80" t="s">
        <v>453</v>
      </c>
      <c r="E122" s="84" t="s">
        <v>581</v>
      </c>
      <c r="F122" s="80" t="s">
        <v>527</v>
      </c>
      <c r="G122" s="80"/>
      <c r="H122" s="141">
        <f>'Прил.4'!H122</f>
        <v>1.5</v>
      </c>
      <c r="I122" s="141">
        <f>'Прил.4'!I122</f>
        <v>0</v>
      </c>
      <c r="J122" s="142">
        <f t="shared" si="2"/>
        <v>0</v>
      </c>
      <c r="K122" s="142">
        <f t="shared" si="3"/>
        <v>1.5</v>
      </c>
    </row>
    <row r="123" spans="2:11" ht="15.75" hidden="1">
      <c r="B123" s="82" t="s">
        <v>512</v>
      </c>
      <c r="C123" s="80" t="s">
        <v>472</v>
      </c>
      <c r="D123" s="80" t="s">
        <v>453</v>
      </c>
      <c r="E123" s="84" t="s">
        <v>581</v>
      </c>
      <c r="F123" s="80" t="s">
        <v>527</v>
      </c>
      <c r="G123" s="80" t="s">
        <v>503</v>
      </c>
      <c r="H123" s="141">
        <f>'Прил.4'!H123</f>
        <v>1.5</v>
      </c>
      <c r="I123" s="141">
        <f>'Прил.4'!I123</f>
        <v>0</v>
      </c>
      <c r="J123" s="142">
        <f t="shared" si="2"/>
        <v>0</v>
      </c>
      <c r="K123" s="142">
        <f t="shared" si="3"/>
        <v>1.5</v>
      </c>
    </row>
    <row r="124" spans="2:11" ht="45" hidden="1">
      <c r="B124" s="82" t="s">
        <v>19</v>
      </c>
      <c r="C124" s="80" t="s">
        <v>472</v>
      </c>
      <c r="D124" s="80" t="s">
        <v>453</v>
      </c>
      <c r="E124" s="84" t="s">
        <v>20</v>
      </c>
      <c r="F124" s="140"/>
      <c r="G124" s="80"/>
      <c r="H124" s="141">
        <f>'Прил.4'!H124</f>
        <v>3</v>
      </c>
      <c r="I124" s="141">
        <f>'Прил.4'!I124</f>
        <v>2.6</v>
      </c>
      <c r="J124" s="142">
        <f t="shared" si="2"/>
        <v>86.66666666666667</v>
      </c>
      <c r="K124" s="142">
        <f t="shared" si="3"/>
        <v>0.3999999999999999</v>
      </c>
    </row>
    <row r="125" spans="2:11" ht="45" hidden="1">
      <c r="B125" s="82" t="s">
        <v>21</v>
      </c>
      <c r="C125" s="80" t="s">
        <v>472</v>
      </c>
      <c r="D125" s="80" t="s">
        <v>453</v>
      </c>
      <c r="E125" s="84" t="s">
        <v>22</v>
      </c>
      <c r="F125" s="140"/>
      <c r="G125" s="80"/>
      <c r="H125" s="141">
        <f>'Прил.4'!H125</f>
        <v>3</v>
      </c>
      <c r="I125" s="141">
        <f>'Прил.4'!I125</f>
        <v>2.6</v>
      </c>
      <c r="J125" s="142">
        <f t="shared" si="2"/>
        <v>86.66666666666667</v>
      </c>
      <c r="K125" s="142">
        <f t="shared" si="3"/>
        <v>0.3999999999999999</v>
      </c>
    </row>
    <row r="126" spans="2:11" ht="30" hidden="1">
      <c r="B126" s="82" t="s">
        <v>8</v>
      </c>
      <c r="C126" s="80" t="s">
        <v>472</v>
      </c>
      <c r="D126" s="80" t="s">
        <v>453</v>
      </c>
      <c r="E126" s="84" t="s">
        <v>22</v>
      </c>
      <c r="F126" s="80" t="s">
        <v>9</v>
      </c>
      <c r="G126" s="80"/>
      <c r="H126" s="141">
        <f>'Прил.4'!H126</f>
        <v>3</v>
      </c>
      <c r="I126" s="141">
        <f>'Прил.4'!I126</f>
        <v>2.6</v>
      </c>
      <c r="J126" s="142">
        <f t="shared" si="2"/>
        <v>86.66666666666667</v>
      </c>
      <c r="K126" s="142">
        <f t="shared" si="3"/>
        <v>0.3999999999999999</v>
      </c>
    </row>
    <row r="127" spans="2:11" ht="15.75" hidden="1">
      <c r="B127" s="82" t="s">
        <v>131</v>
      </c>
      <c r="C127" s="80" t="s">
        <v>472</v>
      </c>
      <c r="D127" s="80" t="s">
        <v>453</v>
      </c>
      <c r="E127" s="84" t="s">
        <v>22</v>
      </c>
      <c r="F127" s="140">
        <v>612</v>
      </c>
      <c r="G127" s="80"/>
      <c r="H127" s="141">
        <f>'Прил.4'!H127</f>
        <v>3</v>
      </c>
      <c r="I127" s="141">
        <f>'Прил.4'!I127</f>
        <v>2.6</v>
      </c>
      <c r="J127" s="142">
        <f t="shared" si="2"/>
        <v>86.66666666666667</v>
      </c>
      <c r="K127" s="142">
        <f t="shared" si="3"/>
        <v>0.3999999999999999</v>
      </c>
    </row>
    <row r="128" spans="2:11" ht="15.75" hidden="1">
      <c r="B128" s="82" t="s">
        <v>512</v>
      </c>
      <c r="C128" s="80" t="s">
        <v>472</v>
      </c>
      <c r="D128" s="80" t="s">
        <v>453</v>
      </c>
      <c r="E128" s="84" t="s">
        <v>22</v>
      </c>
      <c r="F128" s="140">
        <v>612</v>
      </c>
      <c r="G128" s="80" t="s">
        <v>503</v>
      </c>
      <c r="H128" s="141">
        <f>'Прил.4'!H128</f>
        <v>3</v>
      </c>
      <c r="I128" s="141">
        <f>'Прил.4'!I128</f>
        <v>2.6</v>
      </c>
      <c r="J128" s="142">
        <f t="shared" si="2"/>
        <v>86.66666666666667</v>
      </c>
      <c r="K128" s="142">
        <f t="shared" si="3"/>
        <v>0.3999999999999999</v>
      </c>
    </row>
    <row r="129" spans="2:11" ht="45" hidden="1">
      <c r="B129" s="82" t="s">
        <v>27</v>
      </c>
      <c r="C129" s="80" t="s">
        <v>472</v>
      </c>
      <c r="D129" s="80" t="s">
        <v>453</v>
      </c>
      <c r="E129" s="84" t="s">
        <v>28</v>
      </c>
      <c r="F129" s="140"/>
      <c r="G129" s="80"/>
      <c r="H129" s="141">
        <f>'Прил.4'!H129</f>
        <v>1</v>
      </c>
      <c r="I129" s="141">
        <f>'Прил.4'!I129</f>
        <v>0.8</v>
      </c>
      <c r="J129" s="142">
        <f t="shared" si="2"/>
        <v>80</v>
      </c>
      <c r="K129" s="142">
        <f t="shared" si="3"/>
        <v>0.19999999999999996</v>
      </c>
    </row>
    <row r="130" spans="2:11" ht="60" hidden="1">
      <c r="B130" s="82" t="s">
        <v>29</v>
      </c>
      <c r="C130" s="80" t="s">
        <v>472</v>
      </c>
      <c r="D130" s="80" t="s">
        <v>453</v>
      </c>
      <c r="E130" s="84" t="s">
        <v>30</v>
      </c>
      <c r="F130" s="140"/>
      <c r="G130" s="80"/>
      <c r="H130" s="141">
        <f>'Прил.4'!H130</f>
        <v>1</v>
      </c>
      <c r="I130" s="141">
        <f>'Прил.4'!I130</f>
        <v>0.8</v>
      </c>
      <c r="J130" s="142">
        <f t="shared" si="2"/>
        <v>80</v>
      </c>
      <c r="K130" s="142">
        <f t="shared" si="3"/>
        <v>0.19999999999999996</v>
      </c>
    </row>
    <row r="131" spans="2:11" ht="30" hidden="1">
      <c r="B131" s="82" t="s">
        <v>8</v>
      </c>
      <c r="C131" s="80" t="s">
        <v>472</v>
      </c>
      <c r="D131" s="80" t="s">
        <v>453</v>
      </c>
      <c r="E131" s="84" t="s">
        <v>30</v>
      </c>
      <c r="F131" s="80" t="s">
        <v>9</v>
      </c>
      <c r="G131" s="80"/>
      <c r="H131" s="141">
        <f>'Прил.4'!H131</f>
        <v>1</v>
      </c>
      <c r="I131" s="141">
        <f>'Прил.4'!I131</f>
        <v>0.8</v>
      </c>
      <c r="J131" s="142">
        <f t="shared" si="2"/>
        <v>80</v>
      </c>
      <c r="K131" s="142">
        <f t="shared" si="3"/>
        <v>0.19999999999999996</v>
      </c>
    </row>
    <row r="132" spans="2:11" ht="15.75" hidden="1">
      <c r="B132" s="82" t="s">
        <v>131</v>
      </c>
      <c r="C132" s="80" t="s">
        <v>472</v>
      </c>
      <c r="D132" s="80" t="s">
        <v>453</v>
      </c>
      <c r="E132" s="84" t="s">
        <v>30</v>
      </c>
      <c r="F132" s="140">
        <v>612</v>
      </c>
      <c r="G132" s="80"/>
      <c r="H132" s="141">
        <f>'Прил.4'!H132</f>
        <v>1</v>
      </c>
      <c r="I132" s="141">
        <f>'Прил.4'!I132</f>
        <v>0.8</v>
      </c>
      <c r="J132" s="142">
        <f t="shared" si="2"/>
        <v>80</v>
      </c>
      <c r="K132" s="142">
        <f t="shared" si="3"/>
        <v>0.19999999999999996</v>
      </c>
    </row>
    <row r="133" spans="2:11" ht="15.75" hidden="1">
      <c r="B133" s="82" t="s">
        <v>512</v>
      </c>
      <c r="C133" s="80" t="s">
        <v>472</v>
      </c>
      <c r="D133" s="80" t="s">
        <v>453</v>
      </c>
      <c r="E133" s="84" t="s">
        <v>30</v>
      </c>
      <c r="F133" s="140">
        <v>612</v>
      </c>
      <c r="G133" s="80" t="s">
        <v>503</v>
      </c>
      <c r="H133" s="141">
        <f>'Прил.4'!H133</f>
        <v>1</v>
      </c>
      <c r="I133" s="141">
        <f>'Прил.4'!I133</f>
        <v>0.8</v>
      </c>
      <c r="J133" s="142">
        <f t="shared" si="2"/>
        <v>80</v>
      </c>
      <c r="K133" s="142">
        <f t="shared" si="3"/>
        <v>0.19999999999999996</v>
      </c>
    </row>
    <row r="134" spans="2:11" s="85" customFormat="1" ht="15.75">
      <c r="B134" s="143" t="s">
        <v>449</v>
      </c>
      <c r="C134" s="78" t="s">
        <v>477</v>
      </c>
      <c r="D134" s="78"/>
      <c r="E134" s="144"/>
      <c r="F134" s="78"/>
      <c r="G134" s="78"/>
      <c r="H134" s="141">
        <f>'Прил.4'!H134</f>
        <v>697.7</v>
      </c>
      <c r="I134" s="141">
        <f>'Прил.4'!I134</f>
        <v>407.20000000000005</v>
      </c>
      <c r="J134" s="141">
        <f t="shared" si="2"/>
        <v>58.36319334957718</v>
      </c>
      <c r="K134" s="141">
        <f t="shared" si="3"/>
        <v>290.5</v>
      </c>
    </row>
    <row r="135" spans="2:11" ht="15.75" hidden="1">
      <c r="B135" s="82" t="s">
        <v>512</v>
      </c>
      <c r="C135" s="80"/>
      <c r="D135" s="78"/>
      <c r="E135" s="144"/>
      <c r="F135" s="80"/>
      <c r="G135" s="80" t="s">
        <v>503</v>
      </c>
      <c r="H135" s="141">
        <f>'Прил.4'!H135</f>
        <v>10</v>
      </c>
      <c r="I135" s="141">
        <f>'Прил.4'!I135</f>
        <v>6.1</v>
      </c>
      <c r="J135" s="142">
        <f t="shared" si="2"/>
        <v>61</v>
      </c>
      <c r="K135" s="142">
        <f t="shared" si="3"/>
        <v>3.9000000000000004</v>
      </c>
    </row>
    <row r="136" spans="2:11" ht="15.75" hidden="1">
      <c r="B136" s="82" t="s">
        <v>499</v>
      </c>
      <c r="C136" s="80"/>
      <c r="D136" s="78"/>
      <c r="E136" s="144"/>
      <c r="F136" s="80"/>
      <c r="G136" s="80" t="s">
        <v>506</v>
      </c>
      <c r="H136" s="141">
        <f>'Прил.4'!H136</f>
        <v>687.7</v>
      </c>
      <c r="I136" s="141">
        <f>'Прил.4'!I136</f>
        <v>401.1</v>
      </c>
      <c r="J136" s="142">
        <f t="shared" si="2"/>
        <v>58.32485095245019</v>
      </c>
      <c r="K136" s="142">
        <f t="shared" si="3"/>
        <v>286.6</v>
      </c>
    </row>
    <row r="137" spans="2:11" s="85" customFormat="1" ht="15.75">
      <c r="B137" s="82" t="s">
        <v>314</v>
      </c>
      <c r="C137" s="80" t="s">
        <v>477</v>
      </c>
      <c r="D137" s="80" t="s">
        <v>313</v>
      </c>
      <c r="E137" s="145"/>
      <c r="F137" s="80"/>
      <c r="G137" s="80"/>
      <c r="H137" s="142">
        <f>'Прил.4'!H137</f>
        <v>687.7</v>
      </c>
      <c r="I137" s="142">
        <f>'Прил.4'!I137</f>
        <v>401.1</v>
      </c>
      <c r="J137" s="142">
        <f aca="true" t="shared" si="4" ref="J137:J200">I137/H137*100</f>
        <v>58.32485095245019</v>
      </c>
      <c r="K137" s="142">
        <f aca="true" t="shared" si="5" ref="K137:K200">H137-I137</f>
        <v>286.6</v>
      </c>
    </row>
    <row r="138" spans="2:11" ht="15.75" hidden="1">
      <c r="B138" s="81" t="s">
        <v>514</v>
      </c>
      <c r="C138" s="80" t="s">
        <v>477</v>
      </c>
      <c r="D138" s="80" t="s">
        <v>313</v>
      </c>
      <c r="E138" s="83" t="s">
        <v>515</v>
      </c>
      <c r="F138" s="78"/>
      <c r="G138" s="78"/>
      <c r="H138" s="142">
        <f>'Прил.4'!H138</f>
        <v>687.7</v>
      </c>
      <c r="I138" s="142">
        <f>'Прил.4'!I138</f>
        <v>401.1</v>
      </c>
      <c r="J138" s="142">
        <f t="shared" si="4"/>
        <v>58.32485095245019</v>
      </c>
      <c r="K138" s="142">
        <f t="shared" si="5"/>
        <v>286.6</v>
      </c>
    </row>
    <row r="139" spans="2:11" ht="30" hidden="1">
      <c r="B139" s="82" t="s">
        <v>582</v>
      </c>
      <c r="C139" s="80" t="s">
        <v>477</v>
      </c>
      <c r="D139" s="80" t="s">
        <v>313</v>
      </c>
      <c r="E139" s="80" t="s">
        <v>0</v>
      </c>
      <c r="F139" s="80"/>
      <c r="G139" s="80"/>
      <c r="H139" s="142">
        <f>'Прил.4'!H139</f>
        <v>687.7</v>
      </c>
      <c r="I139" s="142">
        <f>'Прил.4'!I139</f>
        <v>401.1</v>
      </c>
      <c r="J139" s="142">
        <f t="shared" si="4"/>
        <v>58.32485095245019</v>
      </c>
      <c r="K139" s="142">
        <f t="shared" si="5"/>
        <v>286.6</v>
      </c>
    </row>
    <row r="140" spans="2:11" ht="15" hidden="1">
      <c r="B140" s="81" t="s">
        <v>380</v>
      </c>
      <c r="C140" s="80" t="s">
        <v>477</v>
      </c>
      <c r="D140" s="80" t="s">
        <v>313</v>
      </c>
      <c r="E140" s="80" t="s">
        <v>0</v>
      </c>
      <c r="F140" s="80" t="s">
        <v>1</v>
      </c>
      <c r="G140" s="80"/>
      <c r="H140" s="142">
        <f>'Прил.4'!H140</f>
        <v>687.7</v>
      </c>
      <c r="I140" s="142">
        <f>'Прил.4'!I140</f>
        <v>401.1</v>
      </c>
      <c r="J140" s="142">
        <f t="shared" si="4"/>
        <v>58.32485095245019</v>
      </c>
      <c r="K140" s="142">
        <f t="shared" si="5"/>
        <v>286.6</v>
      </c>
    </row>
    <row r="141" spans="2:11" ht="15" hidden="1">
      <c r="B141" s="81" t="s">
        <v>384</v>
      </c>
      <c r="C141" s="80" t="s">
        <v>477</v>
      </c>
      <c r="D141" s="80" t="s">
        <v>313</v>
      </c>
      <c r="E141" s="80" t="s">
        <v>0</v>
      </c>
      <c r="F141" s="80" t="s">
        <v>383</v>
      </c>
      <c r="G141" s="80"/>
      <c r="H141" s="142">
        <f>'Прил.4'!H141</f>
        <v>687.7</v>
      </c>
      <c r="I141" s="142">
        <f>'Прил.4'!I141</f>
        <v>401.1</v>
      </c>
      <c r="J141" s="142">
        <f t="shared" si="4"/>
        <v>58.32485095245019</v>
      </c>
      <c r="K141" s="142">
        <f t="shared" si="5"/>
        <v>286.6</v>
      </c>
    </row>
    <row r="142" spans="2:11" ht="15" hidden="1">
      <c r="B142" s="82" t="s">
        <v>499</v>
      </c>
      <c r="C142" s="80" t="s">
        <v>477</v>
      </c>
      <c r="D142" s="80" t="s">
        <v>313</v>
      </c>
      <c r="E142" s="80" t="s">
        <v>0</v>
      </c>
      <c r="F142" s="80" t="s">
        <v>383</v>
      </c>
      <c r="G142" s="80" t="s">
        <v>506</v>
      </c>
      <c r="H142" s="142">
        <f>'Прил.4'!H142</f>
        <v>687.7</v>
      </c>
      <c r="I142" s="142">
        <f>'Прил.4'!I142</f>
        <v>401.1</v>
      </c>
      <c r="J142" s="142">
        <f t="shared" si="4"/>
        <v>58.32485095245019</v>
      </c>
      <c r="K142" s="142">
        <f t="shared" si="5"/>
        <v>286.6</v>
      </c>
    </row>
    <row r="143" spans="2:11" s="85" customFormat="1" ht="15.75">
      <c r="B143" s="82" t="s">
        <v>448</v>
      </c>
      <c r="C143" s="80" t="s">
        <v>477</v>
      </c>
      <c r="D143" s="80" t="s">
        <v>478</v>
      </c>
      <c r="E143" s="80"/>
      <c r="F143" s="80"/>
      <c r="G143" s="80"/>
      <c r="H143" s="142">
        <f>'Прил.4'!H143</f>
        <v>10</v>
      </c>
      <c r="I143" s="142">
        <f>'Прил.4'!I143</f>
        <v>6.1</v>
      </c>
      <c r="J143" s="142">
        <f t="shared" si="4"/>
        <v>61</v>
      </c>
      <c r="K143" s="142">
        <f t="shared" si="5"/>
        <v>3.9000000000000004</v>
      </c>
    </row>
    <row r="144" spans="2:11" ht="15.75" hidden="1">
      <c r="B144" s="81" t="s">
        <v>514</v>
      </c>
      <c r="C144" s="80" t="s">
        <v>477</v>
      </c>
      <c r="D144" s="80" t="s">
        <v>478</v>
      </c>
      <c r="E144" s="83" t="s">
        <v>515</v>
      </c>
      <c r="F144" s="80"/>
      <c r="G144" s="80"/>
      <c r="H144" s="141">
        <f>'Прил.4'!H144</f>
        <v>10</v>
      </c>
      <c r="I144" s="141">
        <f>'Прил.4'!I144</f>
        <v>6.1</v>
      </c>
      <c r="J144" s="142">
        <f t="shared" si="4"/>
        <v>61</v>
      </c>
      <c r="K144" s="142">
        <f t="shared" si="5"/>
        <v>3.9000000000000004</v>
      </c>
    </row>
    <row r="145" spans="2:11" ht="30" hidden="1">
      <c r="B145" s="82" t="s">
        <v>2</v>
      </c>
      <c r="C145" s="80" t="s">
        <v>477</v>
      </c>
      <c r="D145" s="80" t="s">
        <v>478</v>
      </c>
      <c r="E145" s="80" t="s">
        <v>3</v>
      </c>
      <c r="F145" s="80"/>
      <c r="G145" s="80"/>
      <c r="H145" s="141">
        <f>'Прил.4'!H145</f>
        <v>10</v>
      </c>
      <c r="I145" s="141">
        <f>'Прил.4'!I145</f>
        <v>6.1</v>
      </c>
      <c r="J145" s="142">
        <f t="shared" si="4"/>
        <v>61</v>
      </c>
      <c r="K145" s="142">
        <f t="shared" si="5"/>
        <v>3.9000000000000004</v>
      </c>
    </row>
    <row r="146" spans="2:11" ht="15.75" hidden="1">
      <c r="B146" s="81" t="s">
        <v>524</v>
      </c>
      <c r="C146" s="80" t="s">
        <v>477</v>
      </c>
      <c r="D146" s="80" t="s">
        <v>478</v>
      </c>
      <c r="E146" s="80" t="s">
        <v>3</v>
      </c>
      <c r="F146" s="80" t="s">
        <v>525</v>
      </c>
      <c r="G146" s="80"/>
      <c r="H146" s="141">
        <f>'Прил.4'!H146</f>
        <v>10</v>
      </c>
      <c r="I146" s="141">
        <f>'Прил.4'!I146</f>
        <v>6.1</v>
      </c>
      <c r="J146" s="142">
        <f t="shared" si="4"/>
        <v>61</v>
      </c>
      <c r="K146" s="142">
        <f t="shared" si="5"/>
        <v>3.9000000000000004</v>
      </c>
    </row>
    <row r="147" spans="2:11" ht="30" hidden="1">
      <c r="B147" s="81" t="s">
        <v>526</v>
      </c>
      <c r="C147" s="80" t="s">
        <v>477</v>
      </c>
      <c r="D147" s="80" t="s">
        <v>478</v>
      </c>
      <c r="E147" s="80" t="s">
        <v>3</v>
      </c>
      <c r="F147" s="80" t="s">
        <v>527</v>
      </c>
      <c r="G147" s="80"/>
      <c r="H147" s="141">
        <f>'Прил.4'!H147</f>
        <v>10</v>
      </c>
      <c r="I147" s="141">
        <f>'Прил.4'!I147</f>
        <v>6.1</v>
      </c>
      <c r="J147" s="142">
        <f t="shared" si="4"/>
        <v>61</v>
      </c>
      <c r="K147" s="142">
        <f t="shared" si="5"/>
        <v>3.9000000000000004</v>
      </c>
    </row>
    <row r="148" spans="2:11" ht="15.75" hidden="1">
      <c r="B148" s="82" t="s">
        <v>512</v>
      </c>
      <c r="C148" s="80" t="s">
        <v>477</v>
      </c>
      <c r="D148" s="80" t="s">
        <v>478</v>
      </c>
      <c r="E148" s="80" t="s">
        <v>3</v>
      </c>
      <c r="F148" s="80" t="s">
        <v>527</v>
      </c>
      <c r="G148" s="80" t="s">
        <v>503</v>
      </c>
      <c r="H148" s="141">
        <f>'Прил.4'!H148</f>
        <v>10</v>
      </c>
      <c r="I148" s="141">
        <f>'Прил.4'!I148</f>
        <v>6.1</v>
      </c>
      <c r="J148" s="142">
        <f t="shared" si="4"/>
        <v>61</v>
      </c>
      <c r="K148" s="142">
        <f t="shared" si="5"/>
        <v>3.9000000000000004</v>
      </c>
    </row>
    <row r="149" spans="2:11" s="85" customFormat="1" ht="15.75">
      <c r="B149" s="90" t="s">
        <v>450</v>
      </c>
      <c r="C149" s="78" t="s">
        <v>479</v>
      </c>
      <c r="D149" s="78"/>
      <c r="E149" s="78"/>
      <c r="F149" s="78"/>
      <c r="G149" s="78"/>
      <c r="H149" s="141">
        <f>'Прил.4'!H149</f>
        <v>15</v>
      </c>
      <c r="I149" s="141">
        <f>'Прил.4'!I149</f>
        <v>8.4</v>
      </c>
      <c r="J149" s="141">
        <f t="shared" si="4"/>
        <v>56.00000000000001</v>
      </c>
      <c r="K149" s="141">
        <f t="shared" si="5"/>
        <v>6.6</v>
      </c>
    </row>
    <row r="150" spans="2:11" s="85" customFormat="1" ht="15.75" hidden="1">
      <c r="B150" s="82" t="s">
        <v>512</v>
      </c>
      <c r="C150" s="80"/>
      <c r="D150" s="78"/>
      <c r="E150" s="78"/>
      <c r="F150" s="78"/>
      <c r="G150" s="80" t="s">
        <v>503</v>
      </c>
      <c r="H150" s="141">
        <f>'Прил.4'!H150</f>
        <v>15</v>
      </c>
      <c r="I150" s="141">
        <f>'Прил.4'!I150</f>
        <v>8.4</v>
      </c>
      <c r="J150" s="142">
        <f t="shared" si="4"/>
        <v>56.00000000000001</v>
      </c>
      <c r="K150" s="142">
        <f t="shared" si="5"/>
        <v>6.6</v>
      </c>
    </row>
    <row r="151" spans="2:11" s="85" customFormat="1" ht="30">
      <c r="B151" s="82" t="s">
        <v>214</v>
      </c>
      <c r="C151" s="80" t="s">
        <v>479</v>
      </c>
      <c r="D151" s="80" t="s">
        <v>480</v>
      </c>
      <c r="E151" s="80"/>
      <c r="F151" s="80"/>
      <c r="G151" s="80"/>
      <c r="H151" s="142">
        <f>'Прил.4'!H151</f>
        <v>15</v>
      </c>
      <c r="I151" s="142">
        <f>'Прил.4'!I151</f>
        <v>8.4</v>
      </c>
      <c r="J151" s="142">
        <f t="shared" si="4"/>
        <v>56.00000000000001</v>
      </c>
      <c r="K151" s="142">
        <f t="shared" si="5"/>
        <v>6.6</v>
      </c>
    </row>
    <row r="152" spans="2:11" ht="15.75" hidden="1">
      <c r="B152" s="81" t="s">
        <v>514</v>
      </c>
      <c r="C152" s="80" t="s">
        <v>479</v>
      </c>
      <c r="D152" s="80" t="s">
        <v>480</v>
      </c>
      <c r="E152" s="83" t="s">
        <v>515</v>
      </c>
      <c r="F152" s="80"/>
      <c r="G152" s="80"/>
      <c r="H152" s="141">
        <f>'Прил.4'!H152</f>
        <v>15</v>
      </c>
      <c r="I152" s="141">
        <f>'Прил.4'!I152</f>
        <v>8.4</v>
      </c>
      <c r="J152" s="142">
        <f t="shared" si="4"/>
        <v>56.00000000000001</v>
      </c>
      <c r="K152" s="142">
        <f t="shared" si="5"/>
        <v>6.6</v>
      </c>
    </row>
    <row r="153" spans="2:11" ht="45" hidden="1">
      <c r="B153" s="82" t="s">
        <v>4</v>
      </c>
      <c r="C153" s="80" t="s">
        <v>479</v>
      </c>
      <c r="D153" s="80" t="s">
        <v>480</v>
      </c>
      <c r="E153" s="80" t="s">
        <v>5</v>
      </c>
      <c r="F153" s="80"/>
      <c r="G153" s="80"/>
      <c r="H153" s="141">
        <f>'Прил.4'!H153</f>
        <v>15</v>
      </c>
      <c r="I153" s="141">
        <f>'Прил.4'!I153</f>
        <v>8.4</v>
      </c>
      <c r="J153" s="142">
        <f t="shared" si="4"/>
        <v>56.00000000000001</v>
      </c>
      <c r="K153" s="142">
        <f t="shared" si="5"/>
        <v>6.6</v>
      </c>
    </row>
    <row r="154" spans="2:11" ht="15.75" hidden="1">
      <c r="B154" s="81" t="s">
        <v>524</v>
      </c>
      <c r="C154" s="80" t="s">
        <v>479</v>
      </c>
      <c r="D154" s="80" t="s">
        <v>480</v>
      </c>
      <c r="E154" s="80" t="s">
        <v>5</v>
      </c>
      <c r="F154" s="80" t="s">
        <v>525</v>
      </c>
      <c r="G154" s="80"/>
      <c r="H154" s="141">
        <f>'Прил.4'!H154</f>
        <v>15</v>
      </c>
      <c r="I154" s="141">
        <f>'Прил.4'!I154</f>
        <v>8.4</v>
      </c>
      <c r="J154" s="142">
        <f t="shared" si="4"/>
        <v>56.00000000000001</v>
      </c>
      <c r="K154" s="142">
        <f t="shared" si="5"/>
        <v>6.6</v>
      </c>
    </row>
    <row r="155" spans="2:11" ht="30" hidden="1">
      <c r="B155" s="81" t="s">
        <v>526</v>
      </c>
      <c r="C155" s="80" t="s">
        <v>479</v>
      </c>
      <c r="D155" s="80" t="s">
        <v>480</v>
      </c>
      <c r="E155" s="80" t="s">
        <v>5</v>
      </c>
      <c r="F155" s="80" t="s">
        <v>527</v>
      </c>
      <c r="G155" s="80"/>
      <c r="H155" s="141">
        <f>'Прил.4'!H155</f>
        <v>15</v>
      </c>
      <c r="I155" s="141">
        <f>'Прил.4'!I155</f>
        <v>8.4</v>
      </c>
      <c r="J155" s="142">
        <f t="shared" si="4"/>
        <v>56.00000000000001</v>
      </c>
      <c r="K155" s="142">
        <f t="shared" si="5"/>
        <v>6.6</v>
      </c>
    </row>
    <row r="156" spans="2:11" ht="15.75" hidden="1">
      <c r="B156" s="82" t="s">
        <v>512</v>
      </c>
      <c r="C156" s="80" t="s">
        <v>479</v>
      </c>
      <c r="D156" s="80" t="s">
        <v>480</v>
      </c>
      <c r="E156" s="80" t="s">
        <v>5</v>
      </c>
      <c r="F156" s="80" t="s">
        <v>527</v>
      </c>
      <c r="G156" s="80" t="s">
        <v>503</v>
      </c>
      <c r="H156" s="141">
        <f>'Прил.4'!H156</f>
        <v>15</v>
      </c>
      <c r="I156" s="141">
        <f>'Прил.4'!I156</f>
        <v>8.4</v>
      </c>
      <c r="J156" s="142">
        <f t="shared" si="4"/>
        <v>56.00000000000001</v>
      </c>
      <c r="K156" s="142">
        <f t="shared" si="5"/>
        <v>6.6</v>
      </c>
    </row>
    <row r="157" spans="2:11" s="85" customFormat="1" ht="15.75">
      <c r="B157" s="90" t="s">
        <v>432</v>
      </c>
      <c r="C157" s="78" t="s">
        <v>481</v>
      </c>
      <c r="D157" s="78"/>
      <c r="E157" s="78"/>
      <c r="F157" s="78"/>
      <c r="G157" s="78"/>
      <c r="H157" s="141">
        <f>'Прил.4'!H157</f>
        <v>9919.5</v>
      </c>
      <c r="I157" s="141">
        <f>'Прил.4'!I157</f>
        <v>5.1</v>
      </c>
      <c r="J157" s="141">
        <f t="shared" si="4"/>
        <v>0.051413881748071974</v>
      </c>
      <c r="K157" s="141">
        <f t="shared" si="5"/>
        <v>9914.4</v>
      </c>
    </row>
    <row r="158" spans="2:11" ht="15.75" hidden="1">
      <c r="B158" s="82" t="s">
        <v>512</v>
      </c>
      <c r="C158" s="80"/>
      <c r="D158" s="80"/>
      <c r="E158" s="80"/>
      <c r="F158" s="80"/>
      <c r="G158" s="80" t="s">
        <v>503</v>
      </c>
      <c r="H158" s="141">
        <f>'Прил.4'!H158</f>
        <v>1338</v>
      </c>
      <c r="I158" s="141">
        <f>'Прил.4'!I158</f>
        <v>5.1</v>
      </c>
      <c r="J158" s="142">
        <f t="shared" si="4"/>
        <v>0.3811659192825112</v>
      </c>
      <c r="K158" s="142">
        <f t="shared" si="5"/>
        <v>1332.9</v>
      </c>
    </row>
    <row r="159" spans="2:11" ht="15.75" hidden="1">
      <c r="B159" s="82" t="s">
        <v>498</v>
      </c>
      <c r="C159" s="80"/>
      <c r="D159" s="80"/>
      <c r="E159" s="80"/>
      <c r="F159" s="80"/>
      <c r="G159" s="80" t="s">
        <v>211</v>
      </c>
      <c r="H159" s="141">
        <f>'Прил.4'!H159</f>
        <v>8581.5</v>
      </c>
      <c r="I159" s="141">
        <f>'Прил.4'!I159</f>
        <v>0</v>
      </c>
      <c r="J159" s="142">
        <f t="shared" si="4"/>
        <v>0</v>
      </c>
      <c r="K159" s="142">
        <f t="shared" si="5"/>
        <v>8581.5</v>
      </c>
    </row>
    <row r="160" spans="2:11" s="85" customFormat="1" ht="15.75">
      <c r="B160" s="82" t="s">
        <v>455</v>
      </c>
      <c r="C160" s="80" t="s">
        <v>481</v>
      </c>
      <c r="D160" s="80" t="s">
        <v>454</v>
      </c>
      <c r="E160" s="80"/>
      <c r="F160" s="80"/>
      <c r="G160" s="80"/>
      <c r="H160" s="142">
        <f>'Прил.4'!H160</f>
        <v>55</v>
      </c>
      <c r="I160" s="142">
        <f>'Прил.4'!I160</f>
        <v>0</v>
      </c>
      <c r="J160" s="142">
        <f t="shared" si="4"/>
        <v>0</v>
      </c>
      <c r="K160" s="142">
        <f t="shared" si="5"/>
        <v>55</v>
      </c>
    </row>
    <row r="161" spans="2:11" s="85" customFormat="1" ht="30" hidden="1">
      <c r="B161" s="82" t="s">
        <v>43</v>
      </c>
      <c r="C161" s="80" t="s">
        <v>481</v>
      </c>
      <c r="D161" s="80" t="s">
        <v>454</v>
      </c>
      <c r="E161" s="80" t="s">
        <v>6</v>
      </c>
      <c r="F161" s="80"/>
      <c r="G161" s="80"/>
      <c r="H161" s="142">
        <f>'Прил.4'!H161</f>
        <v>55</v>
      </c>
      <c r="I161" s="142">
        <f>'Прил.4'!I161</f>
        <v>0</v>
      </c>
      <c r="J161" s="142">
        <f t="shared" si="4"/>
        <v>0</v>
      </c>
      <c r="K161" s="142">
        <f t="shared" si="5"/>
        <v>55</v>
      </c>
    </row>
    <row r="162" spans="2:11" ht="45" hidden="1">
      <c r="B162" s="82" t="s">
        <v>44</v>
      </c>
      <c r="C162" s="80" t="s">
        <v>481</v>
      </c>
      <c r="D162" s="80" t="s">
        <v>454</v>
      </c>
      <c r="E162" s="80" t="s">
        <v>7</v>
      </c>
      <c r="F162" s="80"/>
      <c r="G162" s="80"/>
      <c r="H162" s="142">
        <f>'Прил.4'!H162</f>
        <v>55</v>
      </c>
      <c r="I162" s="142">
        <f>'Прил.4'!I162</f>
        <v>0</v>
      </c>
      <c r="J162" s="142">
        <f t="shared" si="4"/>
        <v>0</v>
      </c>
      <c r="K162" s="142">
        <f t="shared" si="5"/>
        <v>55</v>
      </c>
    </row>
    <row r="163" spans="2:11" ht="30" hidden="1">
      <c r="B163" s="82" t="s">
        <v>8</v>
      </c>
      <c r="C163" s="80" t="s">
        <v>481</v>
      </c>
      <c r="D163" s="80" t="s">
        <v>454</v>
      </c>
      <c r="E163" s="80" t="s">
        <v>7</v>
      </c>
      <c r="F163" s="80" t="s">
        <v>9</v>
      </c>
      <c r="G163" s="80"/>
      <c r="H163" s="142">
        <f>'Прил.4'!H163</f>
        <v>55</v>
      </c>
      <c r="I163" s="142">
        <f>'Прил.4'!I163</f>
        <v>0</v>
      </c>
      <c r="J163" s="142">
        <f t="shared" si="4"/>
        <v>0</v>
      </c>
      <c r="K163" s="142">
        <f t="shared" si="5"/>
        <v>55</v>
      </c>
    </row>
    <row r="164" spans="2:11" ht="15" hidden="1">
      <c r="B164" s="82" t="s">
        <v>131</v>
      </c>
      <c r="C164" s="80" t="s">
        <v>481</v>
      </c>
      <c r="D164" s="80" t="s">
        <v>454</v>
      </c>
      <c r="E164" s="80" t="s">
        <v>7</v>
      </c>
      <c r="F164" s="80" t="s">
        <v>132</v>
      </c>
      <c r="G164" s="80"/>
      <c r="H164" s="142">
        <f>'Прил.4'!H164</f>
        <v>55</v>
      </c>
      <c r="I164" s="142">
        <f>'Прил.4'!I164</f>
        <v>0</v>
      </c>
      <c r="J164" s="142">
        <f t="shared" si="4"/>
        <v>0</v>
      </c>
      <c r="K164" s="142">
        <f t="shared" si="5"/>
        <v>55</v>
      </c>
    </row>
    <row r="165" spans="2:11" ht="15" hidden="1">
      <c r="B165" s="82" t="s">
        <v>512</v>
      </c>
      <c r="C165" s="80" t="s">
        <v>481</v>
      </c>
      <c r="D165" s="80" t="s">
        <v>454</v>
      </c>
      <c r="E165" s="80" t="s">
        <v>7</v>
      </c>
      <c r="F165" s="80" t="s">
        <v>132</v>
      </c>
      <c r="G165" s="80" t="s">
        <v>503</v>
      </c>
      <c r="H165" s="142">
        <f>'Прил.4'!H165</f>
        <v>55</v>
      </c>
      <c r="I165" s="142">
        <f>'Прил.4'!I165</f>
        <v>0</v>
      </c>
      <c r="J165" s="142">
        <f t="shared" si="4"/>
        <v>0</v>
      </c>
      <c r="K165" s="142">
        <f t="shared" si="5"/>
        <v>55</v>
      </c>
    </row>
    <row r="166" spans="2:11" s="85" customFormat="1" ht="15.75">
      <c r="B166" s="82" t="s">
        <v>470</v>
      </c>
      <c r="C166" s="80" t="s">
        <v>481</v>
      </c>
      <c r="D166" s="80" t="s">
        <v>469</v>
      </c>
      <c r="E166" s="80"/>
      <c r="F166" s="80"/>
      <c r="G166" s="80"/>
      <c r="H166" s="142">
        <f>'Прил.4'!H166</f>
        <v>400</v>
      </c>
      <c r="I166" s="142">
        <f>'Прил.4'!I166</f>
        <v>0</v>
      </c>
      <c r="J166" s="142">
        <f t="shared" si="4"/>
        <v>0</v>
      </c>
      <c r="K166" s="142">
        <f t="shared" si="5"/>
        <v>400</v>
      </c>
    </row>
    <row r="167" spans="2:11" s="85" customFormat="1" ht="15.75" hidden="1">
      <c r="B167" s="81" t="s">
        <v>514</v>
      </c>
      <c r="C167" s="80" t="s">
        <v>481</v>
      </c>
      <c r="D167" s="80" t="s">
        <v>469</v>
      </c>
      <c r="E167" s="83" t="s">
        <v>515</v>
      </c>
      <c r="F167" s="80"/>
      <c r="G167" s="80"/>
      <c r="H167" s="142">
        <f>'Прил.4'!H167</f>
        <v>400</v>
      </c>
      <c r="I167" s="142">
        <f>'Прил.4'!I167</f>
        <v>0</v>
      </c>
      <c r="J167" s="142">
        <f t="shared" si="4"/>
        <v>0</v>
      </c>
      <c r="K167" s="142">
        <f t="shared" si="5"/>
        <v>400</v>
      </c>
    </row>
    <row r="168" spans="2:11" ht="15" hidden="1">
      <c r="B168" s="81" t="s">
        <v>10</v>
      </c>
      <c r="C168" s="80" t="s">
        <v>481</v>
      </c>
      <c r="D168" s="80" t="s">
        <v>469</v>
      </c>
      <c r="E168" s="83" t="s">
        <v>11</v>
      </c>
      <c r="F168" s="80"/>
      <c r="G168" s="80"/>
      <c r="H168" s="142">
        <f>'Прил.4'!H168</f>
        <v>400</v>
      </c>
      <c r="I168" s="142">
        <f>'Прил.4'!I168</f>
        <v>0</v>
      </c>
      <c r="J168" s="142">
        <f t="shared" si="4"/>
        <v>0</v>
      </c>
      <c r="K168" s="142">
        <f t="shared" si="5"/>
        <v>400</v>
      </c>
    </row>
    <row r="169" spans="2:11" ht="15" hidden="1">
      <c r="B169" s="81" t="s">
        <v>529</v>
      </c>
      <c r="C169" s="80" t="s">
        <v>481</v>
      </c>
      <c r="D169" s="80" t="s">
        <v>469</v>
      </c>
      <c r="E169" s="83" t="s">
        <v>11</v>
      </c>
      <c r="F169" s="80" t="s">
        <v>287</v>
      </c>
      <c r="G169" s="80"/>
      <c r="H169" s="142">
        <f>'Прил.4'!H169</f>
        <v>400</v>
      </c>
      <c r="I169" s="142">
        <f>'Прил.4'!I169</f>
        <v>0</v>
      </c>
      <c r="J169" s="142">
        <f t="shared" si="4"/>
        <v>0</v>
      </c>
      <c r="K169" s="142">
        <f t="shared" si="5"/>
        <v>400</v>
      </c>
    </row>
    <row r="170" spans="2:11" ht="30" hidden="1">
      <c r="B170" s="82" t="s">
        <v>321</v>
      </c>
      <c r="C170" s="80" t="s">
        <v>481</v>
      </c>
      <c r="D170" s="80" t="s">
        <v>469</v>
      </c>
      <c r="E170" s="83" t="s">
        <v>11</v>
      </c>
      <c r="F170" s="80" t="s">
        <v>320</v>
      </c>
      <c r="G170" s="80"/>
      <c r="H170" s="142">
        <f>'Прил.4'!H170</f>
        <v>400</v>
      </c>
      <c r="I170" s="142">
        <f>'Прил.4'!I170</f>
        <v>0</v>
      </c>
      <c r="J170" s="142">
        <f t="shared" si="4"/>
        <v>0</v>
      </c>
      <c r="K170" s="142">
        <f t="shared" si="5"/>
        <v>400</v>
      </c>
    </row>
    <row r="171" spans="2:11" ht="15" hidden="1">
      <c r="B171" s="82" t="s">
        <v>512</v>
      </c>
      <c r="C171" s="80" t="s">
        <v>481</v>
      </c>
      <c r="D171" s="80" t="s">
        <v>469</v>
      </c>
      <c r="E171" s="83" t="s">
        <v>11</v>
      </c>
      <c r="F171" s="80" t="s">
        <v>320</v>
      </c>
      <c r="G171" s="80" t="s">
        <v>503</v>
      </c>
      <c r="H171" s="142">
        <f>'Прил.4'!H171</f>
        <v>400</v>
      </c>
      <c r="I171" s="142">
        <f>'Прил.4'!I171</f>
        <v>0</v>
      </c>
      <c r="J171" s="142">
        <f t="shared" si="4"/>
        <v>0</v>
      </c>
      <c r="K171" s="142">
        <f t="shared" si="5"/>
        <v>400</v>
      </c>
    </row>
    <row r="172" spans="2:11" s="85" customFormat="1" ht="15.75">
      <c r="B172" s="82" t="s">
        <v>309</v>
      </c>
      <c r="C172" s="80" t="s">
        <v>481</v>
      </c>
      <c r="D172" s="80" t="s">
        <v>308</v>
      </c>
      <c r="E172" s="80"/>
      <c r="F172" s="80"/>
      <c r="G172" s="80"/>
      <c r="H172" s="142">
        <f>'Прил.4'!H172</f>
        <v>9464.5</v>
      </c>
      <c r="I172" s="142">
        <f>'Прил.4'!I172</f>
        <v>5.1</v>
      </c>
      <c r="J172" s="142">
        <f t="shared" si="4"/>
        <v>0.053885572402134284</v>
      </c>
      <c r="K172" s="142">
        <f t="shared" si="5"/>
        <v>9459.4</v>
      </c>
    </row>
    <row r="173" spans="2:11" s="85" customFormat="1" ht="15.75" hidden="1">
      <c r="B173" s="81" t="s">
        <v>514</v>
      </c>
      <c r="C173" s="80" t="s">
        <v>481</v>
      </c>
      <c r="D173" s="80" t="s">
        <v>308</v>
      </c>
      <c r="E173" s="83" t="s">
        <v>515</v>
      </c>
      <c r="F173" s="80"/>
      <c r="G173" s="80"/>
      <c r="H173" s="141">
        <f>'Прил.4'!H173</f>
        <v>883</v>
      </c>
      <c r="I173" s="141">
        <f>'Прил.4'!I173</f>
        <v>5.1</v>
      </c>
      <c r="J173" s="142">
        <f t="shared" si="4"/>
        <v>0.5775764439411097</v>
      </c>
      <c r="K173" s="142">
        <f t="shared" si="5"/>
        <v>877.9</v>
      </c>
    </row>
    <row r="174" spans="2:11" s="85" customFormat="1" ht="30" hidden="1">
      <c r="B174" s="82" t="s">
        <v>12</v>
      </c>
      <c r="C174" s="80" t="s">
        <v>481</v>
      </c>
      <c r="D174" s="80" t="s">
        <v>308</v>
      </c>
      <c r="E174" s="83" t="s">
        <v>13</v>
      </c>
      <c r="F174" s="80"/>
      <c r="G174" s="80"/>
      <c r="H174" s="141">
        <f>'Прил.4'!H174</f>
        <v>883</v>
      </c>
      <c r="I174" s="141">
        <f>'Прил.4'!I174</f>
        <v>5.1</v>
      </c>
      <c r="J174" s="142">
        <f t="shared" si="4"/>
        <v>0.5775764439411097</v>
      </c>
      <c r="K174" s="142">
        <f t="shared" si="5"/>
        <v>877.9</v>
      </c>
    </row>
    <row r="175" spans="2:11" s="85" customFormat="1" ht="15.75" hidden="1">
      <c r="B175" s="81" t="s">
        <v>524</v>
      </c>
      <c r="C175" s="80" t="s">
        <v>481</v>
      </c>
      <c r="D175" s="80" t="s">
        <v>308</v>
      </c>
      <c r="E175" s="83" t="s">
        <v>13</v>
      </c>
      <c r="F175" s="80" t="s">
        <v>525</v>
      </c>
      <c r="G175" s="80"/>
      <c r="H175" s="141">
        <f>'Прил.4'!H175</f>
        <v>883</v>
      </c>
      <c r="I175" s="141">
        <f>'Прил.4'!I175</f>
        <v>5.1</v>
      </c>
      <c r="J175" s="142">
        <f t="shared" si="4"/>
        <v>0.5775764439411097</v>
      </c>
      <c r="K175" s="142">
        <f t="shared" si="5"/>
        <v>877.9</v>
      </c>
    </row>
    <row r="176" spans="2:11" s="85" customFormat="1" ht="30.75" hidden="1">
      <c r="B176" s="81" t="s">
        <v>526</v>
      </c>
      <c r="C176" s="80" t="s">
        <v>481</v>
      </c>
      <c r="D176" s="80" t="s">
        <v>308</v>
      </c>
      <c r="E176" s="83" t="s">
        <v>13</v>
      </c>
      <c r="F176" s="80" t="s">
        <v>527</v>
      </c>
      <c r="G176" s="80"/>
      <c r="H176" s="141">
        <f>'Прил.4'!H176</f>
        <v>883</v>
      </c>
      <c r="I176" s="141">
        <f>'Прил.4'!I176</f>
        <v>5.1</v>
      </c>
      <c r="J176" s="142">
        <f t="shared" si="4"/>
        <v>0.5775764439411097</v>
      </c>
      <c r="K176" s="142">
        <f t="shared" si="5"/>
        <v>877.9</v>
      </c>
    </row>
    <row r="177" spans="2:11" s="85" customFormat="1" ht="15.75" hidden="1">
      <c r="B177" s="82" t="s">
        <v>512</v>
      </c>
      <c r="C177" s="80" t="s">
        <v>481</v>
      </c>
      <c r="D177" s="80" t="s">
        <v>308</v>
      </c>
      <c r="E177" s="83" t="s">
        <v>13</v>
      </c>
      <c r="F177" s="80" t="s">
        <v>527</v>
      </c>
      <c r="G177" s="80" t="s">
        <v>503</v>
      </c>
      <c r="H177" s="141">
        <f>'Прил.4'!H177</f>
        <v>883</v>
      </c>
      <c r="I177" s="141">
        <f>'Прил.4'!I177</f>
        <v>5.1</v>
      </c>
      <c r="J177" s="142">
        <f t="shared" si="4"/>
        <v>0.5775764439411097</v>
      </c>
      <c r="K177" s="142">
        <f t="shared" si="5"/>
        <v>877.9</v>
      </c>
    </row>
    <row r="178" spans="2:11" s="85" customFormat="1" ht="30.75" hidden="1">
      <c r="B178" s="146" t="s">
        <v>564</v>
      </c>
      <c r="C178" s="93" t="s">
        <v>481</v>
      </c>
      <c r="D178" s="93" t="s">
        <v>308</v>
      </c>
      <c r="E178" s="93" t="s">
        <v>563</v>
      </c>
      <c r="F178" s="93"/>
      <c r="G178" s="93"/>
      <c r="H178" s="141">
        <f>'Прил.4'!H178</f>
        <v>8581.5</v>
      </c>
      <c r="I178" s="141">
        <f>'Прил.4'!I178</f>
        <v>0</v>
      </c>
      <c r="J178" s="142">
        <f t="shared" si="4"/>
        <v>0</v>
      </c>
      <c r="K178" s="142">
        <f t="shared" si="5"/>
        <v>8581.5</v>
      </c>
    </row>
    <row r="179" spans="2:11" s="85" customFormat="1" ht="45" hidden="1">
      <c r="B179" s="92" t="s">
        <v>566</v>
      </c>
      <c r="C179" s="21" t="s">
        <v>481</v>
      </c>
      <c r="D179" s="21" t="s">
        <v>308</v>
      </c>
      <c r="E179" s="93" t="s">
        <v>553</v>
      </c>
      <c r="F179" s="21"/>
      <c r="G179" s="21"/>
      <c r="H179" s="141">
        <f>'Прил.4'!H179</f>
        <v>8581.5</v>
      </c>
      <c r="I179" s="141">
        <f>'Прил.4'!I179</f>
        <v>0</v>
      </c>
      <c r="J179" s="142">
        <f t="shared" si="4"/>
        <v>0</v>
      </c>
      <c r="K179" s="142">
        <f t="shared" si="5"/>
        <v>8581.5</v>
      </c>
    </row>
    <row r="180" spans="2:11" s="85" customFormat="1" ht="15.75" hidden="1">
      <c r="B180" s="81" t="s">
        <v>380</v>
      </c>
      <c r="C180" s="21" t="s">
        <v>481</v>
      </c>
      <c r="D180" s="21" t="s">
        <v>308</v>
      </c>
      <c r="E180" s="93" t="s">
        <v>553</v>
      </c>
      <c r="F180" s="21" t="s">
        <v>1</v>
      </c>
      <c r="G180" s="21"/>
      <c r="H180" s="141">
        <f>'Прил.4'!H180</f>
        <v>8581.5</v>
      </c>
      <c r="I180" s="141">
        <f>'Прил.4'!I180</f>
        <v>0</v>
      </c>
      <c r="J180" s="142">
        <f t="shared" si="4"/>
        <v>0</v>
      </c>
      <c r="K180" s="142">
        <f t="shared" si="5"/>
        <v>8581.5</v>
      </c>
    </row>
    <row r="181" spans="2:11" s="85" customFormat="1" ht="15.75" hidden="1">
      <c r="B181" s="82" t="s">
        <v>304</v>
      </c>
      <c r="C181" s="21" t="s">
        <v>481</v>
      </c>
      <c r="D181" s="21" t="s">
        <v>308</v>
      </c>
      <c r="E181" s="93" t="s">
        <v>553</v>
      </c>
      <c r="F181" s="21" t="s">
        <v>562</v>
      </c>
      <c r="G181" s="21"/>
      <c r="H181" s="141">
        <f>'Прил.4'!H181</f>
        <v>8581.5</v>
      </c>
      <c r="I181" s="141">
        <f>'Прил.4'!I181</f>
        <v>0</v>
      </c>
      <c r="J181" s="142">
        <f t="shared" si="4"/>
        <v>0</v>
      </c>
      <c r="K181" s="142">
        <f t="shared" si="5"/>
        <v>8581.5</v>
      </c>
    </row>
    <row r="182" spans="2:11" s="85" customFormat="1" ht="15.75" hidden="1">
      <c r="B182" s="82" t="s">
        <v>498</v>
      </c>
      <c r="C182" s="21" t="s">
        <v>481</v>
      </c>
      <c r="D182" s="21" t="s">
        <v>308</v>
      </c>
      <c r="E182" s="93" t="s">
        <v>553</v>
      </c>
      <c r="F182" s="21" t="s">
        <v>562</v>
      </c>
      <c r="G182" s="21" t="s">
        <v>211</v>
      </c>
      <c r="H182" s="141">
        <f>'Прил.4'!H182</f>
        <v>8581.5</v>
      </c>
      <c r="I182" s="141">
        <f>'Прил.4'!I182</f>
        <v>0</v>
      </c>
      <c r="J182" s="142">
        <f t="shared" si="4"/>
        <v>0</v>
      </c>
      <c r="K182" s="142">
        <f t="shared" si="5"/>
        <v>8581.5</v>
      </c>
    </row>
    <row r="183" spans="2:11" s="85" customFormat="1" ht="15.75">
      <c r="B183" s="90" t="s">
        <v>433</v>
      </c>
      <c r="C183" s="78" t="s">
        <v>482</v>
      </c>
      <c r="D183" s="78"/>
      <c r="E183" s="78"/>
      <c r="F183" s="78"/>
      <c r="G183" s="78"/>
      <c r="H183" s="141">
        <f>'Прил.4'!H183</f>
        <v>2263.2</v>
      </c>
      <c r="I183" s="141">
        <f>'Прил.4'!I183</f>
        <v>400</v>
      </c>
      <c r="J183" s="141">
        <f t="shared" si="4"/>
        <v>17.674089784376108</v>
      </c>
      <c r="K183" s="141">
        <f t="shared" si="5"/>
        <v>1863.1999999999998</v>
      </c>
    </row>
    <row r="184" spans="2:11" s="85" customFormat="1" ht="15.75" hidden="1">
      <c r="B184" s="82" t="s">
        <v>512</v>
      </c>
      <c r="C184" s="80"/>
      <c r="D184" s="80"/>
      <c r="E184" s="80"/>
      <c r="F184" s="80"/>
      <c r="G184" s="80" t="s">
        <v>503</v>
      </c>
      <c r="H184" s="141">
        <f>'Прил.4'!H184</f>
        <v>335.1</v>
      </c>
      <c r="I184" s="141">
        <f>'Прил.4'!I184</f>
        <v>0</v>
      </c>
      <c r="J184" s="142">
        <f t="shared" si="4"/>
        <v>0</v>
      </c>
      <c r="K184" s="142">
        <f t="shared" si="5"/>
        <v>335.1</v>
      </c>
    </row>
    <row r="185" spans="2:11" s="85" customFormat="1" ht="15.75" hidden="1">
      <c r="B185" s="82" t="s">
        <v>498</v>
      </c>
      <c r="C185" s="80"/>
      <c r="D185" s="80"/>
      <c r="E185" s="80"/>
      <c r="F185" s="80"/>
      <c r="G185" s="80" t="s">
        <v>211</v>
      </c>
      <c r="H185" s="141">
        <f>'Прил.4'!H185</f>
        <v>885.6</v>
      </c>
      <c r="I185" s="141">
        <f>'Прил.4'!I185</f>
        <v>400</v>
      </c>
      <c r="J185" s="142">
        <f t="shared" si="4"/>
        <v>45.16711833785004</v>
      </c>
      <c r="K185" s="142">
        <f t="shared" si="5"/>
        <v>485.6</v>
      </c>
    </row>
    <row r="186" spans="2:11" s="85" customFormat="1" ht="30" hidden="1">
      <c r="B186" s="82" t="s">
        <v>156</v>
      </c>
      <c r="C186" s="80"/>
      <c r="D186" s="80"/>
      <c r="E186" s="80"/>
      <c r="F186" s="80"/>
      <c r="G186" s="80" t="s">
        <v>157</v>
      </c>
      <c r="H186" s="141">
        <f>'Прил.4'!H186</f>
        <v>1042.5</v>
      </c>
      <c r="I186" s="141">
        <f>'Прил.4'!I186</f>
        <v>0</v>
      </c>
      <c r="J186" s="142">
        <f t="shared" si="4"/>
        <v>0</v>
      </c>
      <c r="K186" s="142">
        <f t="shared" si="5"/>
        <v>1042.5</v>
      </c>
    </row>
    <row r="187" spans="2:11" s="85" customFormat="1" ht="15.75">
      <c r="B187" s="82" t="s">
        <v>357</v>
      </c>
      <c r="C187" s="80" t="s">
        <v>482</v>
      </c>
      <c r="D187" s="80" t="s">
        <v>356</v>
      </c>
      <c r="E187" s="80"/>
      <c r="F187" s="80"/>
      <c r="G187" s="80"/>
      <c r="H187" s="142">
        <f>'Прил.4'!H187</f>
        <v>1713.2</v>
      </c>
      <c r="I187" s="142">
        <f>'Прил.4'!I187</f>
        <v>0</v>
      </c>
      <c r="J187" s="142">
        <f t="shared" si="4"/>
        <v>0</v>
      </c>
      <c r="K187" s="142">
        <f t="shared" si="5"/>
        <v>1713.2</v>
      </c>
    </row>
    <row r="188" spans="2:11" s="85" customFormat="1" ht="15.75" hidden="1">
      <c r="B188" s="81" t="s">
        <v>514</v>
      </c>
      <c r="C188" s="80" t="s">
        <v>482</v>
      </c>
      <c r="D188" s="80" t="s">
        <v>356</v>
      </c>
      <c r="E188" s="83" t="s">
        <v>515</v>
      </c>
      <c r="F188" s="80"/>
      <c r="G188" s="80"/>
      <c r="H188" s="142">
        <f>'Прил.4'!H188</f>
        <v>1713.2</v>
      </c>
      <c r="I188" s="142">
        <f>'Прил.4'!I188</f>
        <v>0</v>
      </c>
      <c r="J188" s="142">
        <f t="shared" si="4"/>
        <v>0</v>
      </c>
      <c r="K188" s="142">
        <f t="shared" si="5"/>
        <v>1713.2</v>
      </c>
    </row>
    <row r="189" spans="2:11" s="85" customFormat="1" ht="60" hidden="1">
      <c r="B189" s="82" t="s">
        <v>159</v>
      </c>
      <c r="C189" s="80" t="s">
        <v>482</v>
      </c>
      <c r="D189" s="80" t="s">
        <v>356</v>
      </c>
      <c r="E189" s="84" t="s">
        <v>155</v>
      </c>
      <c r="F189" s="80"/>
      <c r="G189" s="80"/>
      <c r="H189" s="142">
        <f>'Прил.4'!H189</f>
        <v>1042.5</v>
      </c>
      <c r="I189" s="142">
        <f>'Прил.4'!I189</f>
        <v>0</v>
      </c>
      <c r="J189" s="142">
        <f t="shared" si="4"/>
        <v>0</v>
      </c>
      <c r="K189" s="142">
        <f t="shared" si="5"/>
        <v>1042.5</v>
      </c>
    </row>
    <row r="190" spans="2:11" s="85" customFormat="1" ht="15.75" hidden="1">
      <c r="B190" s="168" t="s">
        <v>529</v>
      </c>
      <c r="C190" s="80" t="s">
        <v>482</v>
      </c>
      <c r="D190" s="80" t="s">
        <v>356</v>
      </c>
      <c r="E190" s="84" t="s">
        <v>155</v>
      </c>
      <c r="F190" s="80" t="s">
        <v>287</v>
      </c>
      <c r="G190" s="80"/>
      <c r="H190" s="142">
        <f>'Прил.4'!H190</f>
        <v>1042.5</v>
      </c>
      <c r="I190" s="142">
        <f>'Прил.4'!I190</f>
        <v>0</v>
      </c>
      <c r="J190" s="142">
        <f t="shared" si="4"/>
        <v>0</v>
      </c>
      <c r="K190" s="142">
        <f t="shared" si="5"/>
        <v>1042.5</v>
      </c>
    </row>
    <row r="191" spans="2:11" s="85" customFormat="1" ht="30" hidden="1">
      <c r="B191" s="82" t="s">
        <v>158</v>
      </c>
      <c r="C191" s="80" t="s">
        <v>482</v>
      </c>
      <c r="D191" s="80" t="s">
        <v>356</v>
      </c>
      <c r="E191" s="84" t="s">
        <v>155</v>
      </c>
      <c r="F191" s="80" t="s">
        <v>320</v>
      </c>
      <c r="G191" s="80"/>
      <c r="H191" s="142">
        <f>'Прил.4'!H191</f>
        <v>1042.5</v>
      </c>
      <c r="I191" s="142">
        <f>'Прил.4'!I191</f>
        <v>0</v>
      </c>
      <c r="J191" s="142">
        <f t="shared" si="4"/>
        <v>0</v>
      </c>
      <c r="K191" s="142">
        <f t="shared" si="5"/>
        <v>1042.5</v>
      </c>
    </row>
    <row r="192" spans="2:11" s="85" customFormat="1" ht="32.25" customHeight="1" hidden="1">
      <c r="B192" s="82" t="s">
        <v>156</v>
      </c>
      <c r="C192" s="80" t="s">
        <v>482</v>
      </c>
      <c r="D192" s="80" t="s">
        <v>356</v>
      </c>
      <c r="E192" s="84" t="s">
        <v>155</v>
      </c>
      <c r="F192" s="80" t="s">
        <v>320</v>
      </c>
      <c r="G192" s="80" t="s">
        <v>157</v>
      </c>
      <c r="H192" s="142">
        <f>'Прил.4'!H192</f>
        <v>1042.5</v>
      </c>
      <c r="I192" s="142">
        <f>'Прил.4'!I192</f>
        <v>0</v>
      </c>
      <c r="J192" s="142">
        <f t="shared" si="4"/>
        <v>0</v>
      </c>
      <c r="K192" s="142">
        <f t="shared" si="5"/>
        <v>1042.5</v>
      </c>
    </row>
    <row r="193" spans="2:11" s="85" customFormat="1" ht="30.75" hidden="1">
      <c r="B193" s="89" t="s">
        <v>359</v>
      </c>
      <c r="C193" s="80" t="s">
        <v>482</v>
      </c>
      <c r="D193" s="80" t="s">
        <v>356</v>
      </c>
      <c r="E193" s="80" t="s">
        <v>358</v>
      </c>
      <c r="F193" s="80"/>
      <c r="G193" s="80"/>
      <c r="H193" s="142">
        <f>'Прил.4'!H193</f>
        <v>670.7</v>
      </c>
      <c r="I193" s="142">
        <f>'Прил.4'!I193</f>
        <v>0</v>
      </c>
      <c r="J193" s="142">
        <f t="shared" si="4"/>
        <v>0</v>
      </c>
      <c r="K193" s="142">
        <f t="shared" si="5"/>
        <v>670.7</v>
      </c>
    </row>
    <row r="194" spans="2:11" s="85" customFormat="1" ht="15.75" hidden="1">
      <c r="B194" s="81" t="s">
        <v>529</v>
      </c>
      <c r="C194" s="80" t="s">
        <v>482</v>
      </c>
      <c r="D194" s="80" t="s">
        <v>356</v>
      </c>
      <c r="E194" s="80" t="s">
        <v>358</v>
      </c>
      <c r="F194" s="147">
        <v>800</v>
      </c>
      <c r="G194" s="171"/>
      <c r="H194" s="142">
        <f>'Прил.4'!H194</f>
        <v>670.7</v>
      </c>
      <c r="I194" s="142">
        <f>'Прил.4'!I194</f>
        <v>0</v>
      </c>
      <c r="J194" s="142">
        <f t="shared" si="4"/>
        <v>0</v>
      </c>
      <c r="K194" s="142">
        <f t="shared" si="5"/>
        <v>670.7</v>
      </c>
    </row>
    <row r="195" spans="2:11" s="85" customFormat="1" ht="30" hidden="1">
      <c r="B195" s="82" t="s">
        <v>321</v>
      </c>
      <c r="C195" s="80" t="s">
        <v>482</v>
      </c>
      <c r="D195" s="80" t="s">
        <v>356</v>
      </c>
      <c r="E195" s="80" t="s">
        <v>358</v>
      </c>
      <c r="F195" s="80" t="s">
        <v>320</v>
      </c>
      <c r="G195" s="80"/>
      <c r="H195" s="142">
        <f>'Прил.4'!H195</f>
        <v>670.7</v>
      </c>
      <c r="I195" s="142">
        <f>'Прил.4'!I195</f>
        <v>0</v>
      </c>
      <c r="J195" s="142">
        <f t="shared" si="4"/>
        <v>0</v>
      </c>
      <c r="K195" s="142">
        <f t="shared" si="5"/>
        <v>670.7</v>
      </c>
    </row>
    <row r="196" spans="2:11" s="85" customFormat="1" ht="15.75" hidden="1">
      <c r="B196" s="82" t="s">
        <v>512</v>
      </c>
      <c r="C196" s="80" t="s">
        <v>482</v>
      </c>
      <c r="D196" s="80" t="s">
        <v>356</v>
      </c>
      <c r="E196" s="80" t="s">
        <v>358</v>
      </c>
      <c r="F196" s="80" t="s">
        <v>320</v>
      </c>
      <c r="G196" s="80" t="s">
        <v>503</v>
      </c>
      <c r="H196" s="142">
        <f>'Прил.4'!H196</f>
        <v>185.1</v>
      </c>
      <c r="I196" s="142">
        <f>'Прил.4'!I196</f>
        <v>0</v>
      </c>
      <c r="J196" s="142">
        <f t="shared" si="4"/>
        <v>0</v>
      </c>
      <c r="K196" s="142">
        <f t="shared" si="5"/>
        <v>185.1</v>
      </c>
    </row>
    <row r="197" spans="2:11" s="85" customFormat="1" ht="15.75" hidden="1">
      <c r="B197" s="82" t="s">
        <v>498</v>
      </c>
      <c r="C197" s="80" t="s">
        <v>482</v>
      </c>
      <c r="D197" s="80" t="s">
        <v>356</v>
      </c>
      <c r="E197" s="80" t="s">
        <v>358</v>
      </c>
      <c r="F197" s="80" t="s">
        <v>320</v>
      </c>
      <c r="G197" s="80" t="s">
        <v>211</v>
      </c>
      <c r="H197" s="142">
        <f>'Прил.4'!H197</f>
        <v>485.6</v>
      </c>
      <c r="I197" s="142">
        <f>'Прил.4'!I197</f>
        <v>0</v>
      </c>
      <c r="J197" s="142">
        <f t="shared" si="4"/>
        <v>0</v>
      </c>
      <c r="K197" s="142">
        <f t="shared" si="5"/>
        <v>485.6</v>
      </c>
    </row>
    <row r="198" spans="2:11" s="85" customFormat="1" ht="15.75">
      <c r="B198" s="82" t="s">
        <v>561</v>
      </c>
      <c r="C198" s="80" t="s">
        <v>482</v>
      </c>
      <c r="D198" s="80" t="s">
        <v>560</v>
      </c>
      <c r="E198" s="80"/>
      <c r="F198" s="80"/>
      <c r="G198" s="80"/>
      <c r="H198" s="142">
        <f>'Прил.4'!H198</f>
        <v>400</v>
      </c>
      <c r="I198" s="142">
        <f>'Прил.4'!I198</f>
        <v>400</v>
      </c>
      <c r="J198" s="142">
        <f t="shared" si="4"/>
        <v>100</v>
      </c>
      <c r="K198" s="142">
        <f t="shared" si="5"/>
        <v>0</v>
      </c>
    </row>
    <row r="199" spans="2:11" s="85" customFormat="1" ht="45.75" hidden="1">
      <c r="B199" s="81" t="s">
        <v>559</v>
      </c>
      <c r="C199" s="80" t="s">
        <v>482</v>
      </c>
      <c r="D199" s="80" t="s">
        <v>560</v>
      </c>
      <c r="E199" s="80" t="s">
        <v>558</v>
      </c>
      <c r="F199" s="78"/>
      <c r="G199" s="78"/>
      <c r="H199" s="142">
        <f>'Прил.4'!H199</f>
        <v>400</v>
      </c>
      <c r="I199" s="142">
        <f>'Прил.4'!I199</f>
        <v>400</v>
      </c>
      <c r="J199" s="142">
        <f t="shared" si="4"/>
        <v>100</v>
      </c>
      <c r="K199" s="142">
        <f t="shared" si="5"/>
        <v>0</v>
      </c>
    </row>
    <row r="200" spans="2:11" s="85" customFormat="1" ht="15.75" hidden="1">
      <c r="B200" s="81" t="s">
        <v>380</v>
      </c>
      <c r="C200" s="80" t="s">
        <v>482</v>
      </c>
      <c r="D200" s="80" t="s">
        <v>560</v>
      </c>
      <c r="E200" s="80" t="s">
        <v>558</v>
      </c>
      <c r="F200" s="80" t="s">
        <v>1</v>
      </c>
      <c r="G200" s="78"/>
      <c r="H200" s="142">
        <f>'Прил.4'!H200</f>
        <v>400</v>
      </c>
      <c r="I200" s="142">
        <f>'Прил.4'!I200</f>
        <v>400</v>
      </c>
      <c r="J200" s="142">
        <f t="shared" si="4"/>
        <v>100</v>
      </c>
      <c r="K200" s="142">
        <f t="shared" si="5"/>
        <v>0</v>
      </c>
    </row>
    <row r="201" spans="2:11" s="85" customFormat="1" ht="15.75" hidden="1">
      <c r="B201" s="82" t="s">
        <v>304</v>
      </c>
      <c r="C201" s="80" t="s">
        <v>482</v>
      </c>
      <c r="D201" s="80" t="s">
        <v>560</v>
      </c>
      <c r="E201" s="80" t="s">
        <v>558</v>
      </c>
      <c r="F201" s="80" t="s">
        <v>562</v>
      </c>
      <c r="G201" s="80"/>
      <c r="H201" s="142">
        <f>'Прил.4'!H201</f>
        <v>400</v>
      </c>
      <c r="I201" s="142">
        <f>'Прил.4'!I201</f>
        <v>400</v>
      </c>
      <c r="J201" s="142">
        <f aca="true" t="shared" si="6" ref="J201:J264">I201/H201*100</f>
        <v>100</v>
      </c>
      <c r="K201" s="142">
        <f aca="true" t="shared" si="7" ref="K201:K264">H201-I201</f>
        <v>0</v>
      </c>
    </row>
    <row r="202" spans="2:11" s="85" customFormat="1" ht="15.75" hidden="1">
      <c r="B202" s="82" t="s">
        <v>498</v>
      </c>
      <c r="C202" s="80" t="s">
        <v>482</v>
      </c>
      <c r="D202" s="80" t="s">
        <v>560</v>
      </c>
      <c r="E202" s="80" t="s">
        <v>558</v>
      </c>
      <c r="F202" s="80" t="s">
        <v>562</v>
      </c>
      <c r="G202" s="80" t="s">
        <v>211</v>
      </c>
      <c r="H202" s="142">
        <f>'Прил.4'!H202</f>
        <v>400</v>
      </c>
      <c r="I202" s="142">
        <f>'Прил.4'!I202</f>
        <v>400</v>
      </c>
      <c r="J202" s="142">
        <f t="shared" si="6"/>
        <v>100</v>
      </c>
      <c r="K202" s="142">
        <f t="shared" si="7"/>
        <v>0</v>
      </c>
    </row>
    <row r="203" spans="2:11" ht="15">
      <c r="B203" s="82" t="s">
        <v>456</v>
      </c>
      <c r="C203" s="80" t="s">
        <v>482</v>
      </c>
      <c r="D203" s="80" t="s">
        <v>457</v>
      </c>
      <c r="E203" s="80"/>
      <c r="F203" s="80"/>
      <c r="G203" s="80"/>
      <c r="H203" s="142">
        <f>'Прил.4'!H203</f>
        <v>150</v>
      </c>
      <c r="I203" s="142">
        <f>'Прил.4'!I203</f>
        <v>0</v>
      </c>
      <c r="J203" s="142">
        <f t="shared" si="6"/>
        <v>0</v>
      </c>
      <c r="K203" s="142">
        <f t="shared" si="7"/>
        <v>150</v>
      </c>
    </row>
    <row r="204" spans="2:11" ht="15.75" hidden="1">
      <c r="B204" s="81" t="s">
        <v>514</v>
      </c>
      <c r="C204" s="80" t="s">
        <v>482</v>
      </c>
      <c r="D204" s="80" t="s">
        <v>457</v>
      </c>
      <c r="E204" s="83" t="s">
        <v>515</v>
      </c>
      <c r="F204" s="80"/>
      <c r="G204" s="80"/>
      <c r="H204" s="141">
        <f>'Прил.4'!H204</f>
        <v>150</v>
      </c>
      <c r="I204" s="141">
        <f>'Прил.4'!I204</f>
        <v>0</v>
      </c>
      <c r="J204" s="142">
        <f t="shared" si="6"/>
        <v>0</v>
      </c>
      <c r="K204" s="142">
        <f t="shared" si="7"/>
        <v>150</v>
      </c>
    </row>
    <row r="205" spans="2:11" ht="30" hidden="1">
      <c r="B205" s="82" t="s">
        <v>14</v>
      </c>
      <c r="C205" s="80" t="s">
        <v>482</v>
      </c>
      <c r="D205" s="80" t="s">
        <v>457</v>
      </c>
      <c r="E205" s="83" t="s">
        <v>15</v>
      </c>
      <c r="F205" s="80"/>
      <c r="G205" s="80"/>
      <c r="H205" s="141">
        <f>'Прил.4'!H205</f>
        <v>150</v>
      </c>
      <c r="I205" s="141">
        <f>'Прил.4'!I205</f>
        <v>0</v>
      </c>
      <c r="J205" s="142">
        <f t="shared" si="6"/>
        <v>0</v>
      </c>
      <c r="K205" s="142">
        <f t="shared" si="7"/>
        <v>150</v>
      </c>
    </row>
    <row r="206" spans="2:11" ht="15.75" hidden="1">
      <c r="B206" s="81" t="s">
        <v>524</v>
      </c>
      <c r="C206" s="80" t="s">
        <v>482</v>
      </c>
      <c r="D206" s="80" t="s">
        <v>457</v>
      </c>
      <c r="E206" s="83" t="s">
        <v>15</v>
      </c>
      <c r="F206" s="80" t="s">
        <v>525</v>
      </c>
      <c r="G206" s="80"/>
      <c r="H206" s="141">
        <f>'Прил.4'!H206</f>
        <v>150</v>
      </c>
      <c r="I206" s="141">
        <f>'Прил.4'!I206</f>
        <v>0</v>
      </c>
      <c r="J206" s="142">
        <f t="shared" si="6"/>
        <v>0</v>
      </c>
      <c r="K206" s="142">
        <f t="shared" si="7"/>
        <v>150</v>
      </c>
    </row>
    <row r="207" spans="2:11" ht="30" hidden="1">
      <c r="B207" s="81" t="s">
        <v>526</v>
      </c>
      <c r="C207" s="80" t="s">
        <v>482</v>
      </c>
      <c r="D207" s="80" t="s">
        <v>457</v>
      </c>
      <c r="E207" s="83" t="s">
        <v>15</v>
      </c>
      <c r="F207" s="80" t="s">
        <v>527</v>
      </c>
      <c r="G207" s="80"/>
      <c r="H207" s="141">
        <f>'Прил.4'!H207</f>
        <v>150</v>
      </c>
      <c r="I207" s="141">
        <f>'Прил.4'!I207</f>
        <v>0</v>
      </c>
      <c r="J207" s="142">
        <f t="shared" si="6"/>
        <v>0</v>
      </c>
      <c r="K207" s="142">
        <f t="shared" si="7"/>
        <v>150</v>
      </c>
    </row>
    <row r="208" spans="2:11" ht="15.75" hidden="1">
      <c r="B208" s="82" t="s">
        <v>512</v>
      </c>
      <c r="C208" s="80" t="s">
        <v>482</v>
      </c>
      <c r="D208" s="80" t="s">
        <v>457</v>
      </c>
      <c r="E208" s="83" t="s">
        <v>15</v>
      </c>
      <c r="F208" s="80" t="s">
        <v>527</v>
      </c>
      <c r="G208" s="80" t="s">
        <v>503</v>
      </c>
      <c r="H208" s="141">
        <f>'Прил.4'!H208</f>
        <v>150</v>
      </c>
      <c r="I208" s="141">
        <f>'Прил.4'!I208</f>
        <v>0</v>
      </c>
      <c r="J208" s="142">
        <f t="shared" si="6"/>
        <v>0</v>
      </c>
      <c r="K208" s="142">
        <f t="shared" si="7"/>
        <v>150</v>
      </c>
    </row>
    <row r="209" spans="2:11" s="85" customFormat="1" ht="15.75">
      <c r="B209" s="90" t="s">
        <v>434</v>
      </c>
      <c r="C209" s="78" t="s">
        <v>483</v>
      </c>
      <c r="D209" s="78"/>
      <c r="E209" s="78"/>
      <c r="F209" s="78"/>
      <c r="G209" s="78"/>
      <c r="H209" s="141">
        <f>'Прил.4'!H209</f>
        <v>114601.69999999998</v>
      </c>
      <c r="I209" s="141">
        <f>'Прил.4'!I209</f>
        <v>66861.7</v>
      </c>
      <c r="J209" s="141">
        <f t="shared" si="6"/>
        <v>58.34267729012746</v>
      </c>
      <c r="K209" s="141">
        <f t="shared" si="7"/>
        <v>47739.999999999985</v>
      </c>
    </row>
    <row r="210" spans="2:11" ht="15.75" hidden="1">
      <c r="B210" s="82" t="s">
        <v>512</v>
      </c>
      <c r="C210" s="140"/>
      <c r="D210" s="78"/>
      <c r="E210" s="78"/>
      <c r="F210" s="78"/>
      <c r="G210" s="80" t="s">
        <v>503</v>
      </c>
      <c r="H210" s="141">
        <f>'Прил.4'!H210</f>
        <v>42362.3</v>
      </c>
      <c r="I210" s="141">
        <f>'Прил.4'!I210</f>
        <v>23117.399999999998</v>
      </c>
      <c r="J210" s="142">
        <f t="shared" si="6"/>
        <v>54.57069139305466</v>
      </c>
      <c r="K210" s="142">
        <f t="shared" si="7"/>
        <v>19244.900000000005</v>
      </c>
    </row>
    <row r="211" spans="2:11" ht="15.75" hidden="1">
      <c r="B211" s="82" t="s">
        <v>498</v>
      </c>
      <c r="C211" s="140"/>
      <c r="D211" s="78"/>
      <c r="E211" s="78"/>
      <c r="F211" s="78"/>
      <c r="G211" s="80" t="s">
        <v>211</v>
      </c>
      <c r="H211" s="141">
        <f>'Прил.4'!H211</f>
        <v>72239.4</v>
      </c>
      <c r="I211" s="141">
        <f>'Прил.4'!I211</f>
        <v>43744.299999999996</v>
      </c>
      <c r="J211" s="142">
        <f t="shared" si="6"/>
        <v>60.55462808384344</v>
      </c>
      <c r="K211" s="142">
        <f t="shared" si="7"/>
        <v>28495.1</v>
      </c>
    </row>
    <row r="212" spans="2:11" s="85" customFormat="1" ht="15.75">
      <c r="B212" s="82" t="s">
        <v>435</v>
      </c>
      <c r="C212" s="80" t="s">
        <v>483</v>
      </c>
      <c r="D212" s="80" t="s">
        <v>484</v>
      </c>
      <c r="E212" s="80"/>
      <c r="F212" s="80"/>
      <c r="G212" s="80"/>
      <c r="H212" s="142">
        <f>'Прил.4'!H212</f>
        <v>19808.6</v>
      </c>
      <c r="I212" s="142">
        <f>'Прил.4'!I212</f>
        <v>11505.4</v>
      </c>
      <c r="J212" s="142">
        <f t="shared" si="6"/>
        <v>58.08285290227477</v>
      </c>
      <c r="K212" s="142">
        <f t="shared" si="7"/>
        <v>8303.199999999999</v>
      </c>
    </row>
    <row r="213" spans="2:11" ht="15" hidden="1">
      <c r="B213" s="81" t="s">
        <v>514</v>
      </c>
      <c r="C213" s="80" t="s">
        <v>483</v>
      </c>
      <c r="D213" s="80" t="s">
        <v>484</v>
      </c>
      <c r="E213" s="83" t="s">
        <v>515</v>
      </c>
      <c r="F213" s="80"/>
      <c r="G213" s="80"/>
      <c r="H213" s="142">
        <f>'Прил.4'!H213</f>
        <v>19798.6</v>
      </c>
      <c r="I213" s="142">
        <f>'Прил.4'!I213</f>
        <v>11495.4</v>
      </c>
      <c r="J213" s="142">
        <f t="shared" si="6"/>
        <v>58.06168112896872</v>
      </c>
      <c r="K213" s="142">
        <f t="shared" si="7"/>
        <v>8303.199999999999</v>
      </c>
    </row>
    <row r="214" spans="2:11" ht="30" hidden="1">
      <c r="B214" s="82" t="s">
        <v>16</v>
      </c>
      <c r="C214" s="80" t="s">
        <v>483</v>
      </c>
      <c r="D214" s="80" t="s">
        <v>484</v>
      </c>
      <c r="E214" s="83" t="s">
        <v>17</v>
      </c>
      <c r="F214" s="80"/>
      <c r="G214" s="80"/>
      <c r="H214" s="142">
        <f>'Прил.4'!H214</f>
        <v>11536.6</v>
      </c>
      <c r="I214" s="142">
        <f>'Прил.4'!I214</f>
        <v>7128.2</v>
      </c>
      <c r="J214" s="142">
        <f t="shared" si="6"/>
        <v>61.78770174921554</v>
      </c>
      <c r="K214" s="142">
        <f t="shared" si="7"/>
        <v>4408.400000000001</v>
      </c>
    </row>
    <row r="215" spans="2:11" ht="30" hidden="1">
      <c r="B215" s="82" t="s">
        <v>8</v>
      </c>
      <c r="C215" s="80" t="s">
        <v>483</v>
      </c>
      <c r="D215" s="80" t="s">
        <v>484</v>
      </c>
      <c r="E215" s="83" t="s">
        <v>17</v>
      </c>
      <c r="F215" s="80" t="s">
        <v>9</v>
      </c>
      <c r="G215" s="80"/>
      <c r="H215" s="142">
        <f>'Прил.4'!H215</f>
        <v>11536.6</v>
      </c>
      <c r="I215" s="142">
        <f>'Прил.4'!I215</f>
        <v>7128.2</v>
      </c>
      <c r="J215" s="142">
        <f t="shared" si="6"/>
        <v>61.78770174921554</v>
      </c>
      <c r="K215" s="142">
        <f t="shared" si="7"/>
        <v>4408.400000000001</v>
      </c>
    </row>
    <row r="216" spans="2:11" ht="30" hidden="1">
      <c r="B216" s="82" t="s">
        <v>382</v>
      </c>
      <c r="C216" s="80" t="s">
        <v>483</v>
      </c>
      <c r="D216" s="80" t="s">
        <v>484</v>
      </c>
      <c r="E216" s="83" t="s">
        <v>17</v>
      </c>
      <c r="F216" s="80" t="s">
        <v>381</v>
      </c>
      <c r="G216" s="80"/>
      <c r="H216" s="142">
        <f>'Прил.4'!H216</f>
        <v>11294</v>
      </c>
      <c r="I216" s="142">
        <f>'Прил.4'!I216</f>
        <v>7102.7</v>
      </c>
      <c r="J216" s="142">
        <f t="shared" si="6"/>
        <v>62.889144678590405</v>
      </c>
      <c r="K216" s="142">
        <f t="shared" si="7"/>
        <v>4191.3</v>
      </c>
    </row>
    <row r="217" spans="2:11" ht="15" hidden="1">
      <c r="B217" s="82" t="s">
        <v>512</v>
      </c>
      <c r="C217" s="80" t="s">
        <v>483</v>
      </c>
      <c r="D217" s="80" t="s">
        <v>484</v>
      </c>
      <c r="E217" s="83" t="s">
        <v>17</v>
      </c>
      <c r="F217" s="80" t="s">
        <v>381</v>
      </c>
      <c r="G217" s="80" t="s">
        <v>503</v>
      </c>
      <c r="H217" s="142">
        <f>'Прил.4'!H217</f>
        <v>11294</v>
      </c>
      <c r="I217" s="142">
        <f>'Прил.4'!I217</f>
        <v>7102.7</v>
      </c>
      <c r="J217" s="142">
        <f t="shared" si="6"/>
        <v>62.889144678590405</v>
      </c>
      <c r="K217" s="142">
        <f t="shared" si="7"/>
        <v>4191.3</v>
      </c>
    </row>
    <row r="218" spans="2:11" ht="15" hidden="1">
      <c r="B218" s="82" t="s">
        <v>131</v>
      </c>
      <c r="C218" s="80" t="s">
        <v>483</v>
      </c>
      <c r="D218" s="80" t="s">
        <v>484</v>
      </c>
      <c r="E218" s="83" t="s">
        <v>17</v>
      </c>
      <c r="F218" s="140">
        <v>612</v>
      </c>
      <c r="G218" s="80"/>
      <c r="H218" s="142">
        <f>'Прил.4'!H218</f>
        <v>242.6</v>
      </c>
      <c r="I218" s="142">
        <f>'Прил.4'!I218</f>
        <v>25.5</v>
      </c>
      <c r="J218" s="142">
        <f t="shared" si="6"/>
        <v>10.511129431162407</v>
      </c>
      <c r="K218" s="142">
        <f t="shared" si="7"/>
        <v>217.1</v>
      </c>
    </row>
    <row r="219" spans="2:11" ht="15" hidden="1">
      <c r="B219" s="82" t="s">
        <v>512</v>
      </c>
      <c r="C219" s="80" t="s">
        <v>483</v>
      </c>
      <c r="D219" s="80" t="s">
        <v>484</v>
      </c>
      <c r="E219" s="83" t="s">
        <v>17</v>
      </c>
      <c r="F219" s="140">
        <v>612</v>
      </c>
      <c r="G219" s="80" t="s">
        <v>503</v>
      </c>
      <c r="H219" s="142">
        <f>'Прил.4'!H219</f>
        <v>242.6</v>
      </c>
      <c r="I219" s="142">
        <f>'Прил.4'!I219</f>
        <v>25.5</v>
      </c>
      <c r="J219" s="142">
        <f t="shared" si="6"/>
        <v>10.511129431162407</v>
      </c>
      <c r="K219" s="142">
        <f t="shared" si="7"/>
        <v>217.1</v>
      </c>
    </row>
    <row r="220" spans="2:11" ht="120" hidden="1">
      <c r="B220" s="81" t="s">
        <v>168</v>
      </c>
      <c r="C220" s="80" t="s">
        <v>483</v>
      </c>
      <c r="D220" s="80" t="s">
        <v>484</v>
      </c>
      <c r="E220" s="84" t="s">
        <v>18</v>
      </c>
      <c r="F220" s="140"/>
      <c r="G220" s="80"/>
      <c r="H220" s="142">
        <f>'Прил.4'!H220</f>
        <v>8262</v>
      </c>
      <c r="I220" s="142">
        <f>'Прил.4'!I220</f>
        <v>4367.2</v>
      </c>
      <c r="J220" s="142">
        <f t="shared" si="6"/>
        <v>52.85887194383926</v>
      </c>
      <c r="K220" s="142">
        <f t="shared" si="7"/>
        <v>3894.8</v>
      </c>
    </row>
    <row r="221" spans="2:11" ht="30" hidden="1">
      <c r="B221" s="82" t="s">
        <v>8</v>
      </c>
      <c r="C221" s="80" t="s">
        <v>483</v>
      </c>
      <c r="D221" s="80" t="s">
        <v>484</v>
      </c>
      <c r="E221" s="84" t="s">
        <v>18</v>
      </c>
      <c r="F221" s="80" t="s">
        <v>9</v>
      </c>
      <c r="G221" s="80"/>
      <c r="H221" s="142">
        <f>'Прил.4'!H221</f>
        <v>8262</v>
      </c>
      <c r="I221" s="142">
        <f>'Прил.4'!I221</f>
        <v>4367.2</v>
      </c>
      <c r="J221" s="142">
        <f t="shared" si="6"/>
        <v>52.85887194383926</v>
      </c>
      <c r="K221" s="142">
        <f t="shared" si="7"/>
        <v>3894.8</v>
      </c>
    </row>
    <row r="222" spans="2:11" ht="30" hidden="1">
      <c r="B222" s="82" t="s">
        <v>382</v>
      </c>
      <c r="C222" s="80" t="s">
        <v>483</v>
      </c>
      <c r="D222" s="80" t="s">
        <v>484</v>
      </c>
      <c r="E222" s="84" t="s">
        <v>18</v>
      </c>
      <c r="F222" s="80" t="s">
        <v>381</v>
      </c>
      <c r="G222" s="80"/>
      <c r="H222" s="142">
        <f>'Прил.4'!H222</f>
        <v>8262</v>
      </c>
      <c r="I222" s="142">
        <f>'Прил.4'!I222</f>
        <v>4367.2</v>
      </c>
      <c r="J222" s="142">
        <f t="shared" si="6"/>
        <v>52.85887194383926</v>
      </c>
      <c r="K222" s="142">
        <f t="shared" si="7"/>
        <v>3894.8</v>
      </c>
    </row>
    <row r="223" spans="2:11" ht="15" hidden="1">
      <c r="B223" s="82" t="s">
        <v>498</v>
      </c>
      <c r="C223" s="80" t="s">
        <v>483</v>
      </c>
      <c r="D223" s="80" t="s">
        <v>484</v>
      </c>
      <c r="E223" s="84" t="s">
        <v>18</v>
      </c>
      <c r="F223" s="80" t="s">
        <v>381</v>
      </c>
      <c r="G223" s="80" t="s">
        <v>211</v>
      </c>
      <c r="H223" s="142">
        <f>'Прил.4'!H223</f>
        <v>8262</v>
      </c>
      <c r="I223" s="142">
        <f>'Прил.4'!I223</f>
        <v>4367.2</v>
      </c>
      <c r="J223" s="142">
        <f t="shared" si="6"/>
        <v>52.85887194383926</v>
      </c>
      <c r="K223" s="142">
        <f t="shared" si="7"/>
        <v>3894.8</v>
      </c>
    </row>
    <row r="224" spans="2:11" ht="30" hidden="1">
      <c r="B224" s="82" t="s">
        <v>576</v>
      </c>
      <c r="C224" s="80" t="s">
        <v>483</v>
      </c>
      <c r="D224" s="80" t="s">
        <v>484</v>
      </c>
      <c r="E224" s="83" t="s">
        <v>577</v>
      </c>
      <c r="F224" s="140"/>
      <c r="G224" s="80"/>
      <c r="H224" s="142">
        <f>'Прил.4'!H224</f>
        <v>10</v>
      </c>
      <c r="I224" s="142">
        <f>'Прил.4'!I224</f>
        <v>10</v>
      </c>
      <c r="J224" s="142">
        <f t="shared" si="6"/>
        <v>100</v>
      </c>
      <c r="K224" s="142">
        <f t="shared" si="7"/>
        <v>0</v>
      </c>
    </row>
    <row r="225" spans="2:11" ht="45" hidden="1">
      <c r="B225" s="82" t="s">
        <v>19</v>
      </c>
      <c r="C225" s="80" t="s">
        <v>483</v>
      </c>
      <c r="D225" s="80" t="s">
        <v>484</v>
      </c>
      <c r="E225" s="83" t="s">
        <v>20</v>
      </c>
      <c r="F225" s="140"/>
      <c r="G225" s="80"/>
      <c r="H225" s="142">
        <f>'Прил.4'!H225</f>
        <v>10</v>
      </c>
      <c r="I225" s="142">
        <f>'Прил.4'!I225</f>
        <v>10</v>
      </c>
      <c r="J225" s="142">
        <f t="shared" si="6"/>
        <v>100</v>
      </c>
      <c r="K225" s="142">
        <f t="shared" si="7"/>
        <v>0</v>
      </c>
    </row>
    <row r="226" spans="2:11" ht="45" hidden="1">
      <c r="B226" s="82" t="s">
        <v>21</v>
      </c>
      <c r="C226" s="80" t="s">
        <v>483</v>
      </c>
      <c r="D226" s="80" t="s">
        <v>484</v>
      </c>
      <c r="E226" s="84" t="s">
        <v>22</v>
      </c>
      <c r="F226" s="140"/>
      <c r="G226" s="80"/>
      <c r="H226" s="142">
        <f>'Прил.4'!H226</f>
        <v>10</v>
      </c>
      <c r="I226" s="142">
        <f>'Прил.4'!I226</f>
        <v>10</v>
      </c>
      <c r="J226" s="142">
        <f t="shared" si="6"/>
        <v>100</v>
      </c>
      <c r="K226" s="142">
        <f t="shared" si="7"/>
        <v>0</v>
      </c>
    </row>
    <row r="227" spans="2:11" ht="30" hidden="1">
      <c r="B227" s="82" t="s">
        <v>8</v>
      </c>
      <c r="C227" s="80" t="s">
        <v>483</v>
      </c>
      <c r="D227" s="80" t="s">
        <v>484</v>
      </c>
      <c r="E227" s="84" t="s">
        <v>22</v>
      </c>
      <c r="F227" s="80" t="s">
        <v>9</v>
      </c>
      <c r="G227" s="80"/>
      <c r="H227" s="142">
        <f>'Прил.4'!H227</f>
        <v>10</v>
      </c>
      <c r="I227" s="142">
        <f>'Прил.4'!I227</f>
        <v>10</v>
      </c>
      <c r="J227" s="142">
        <f t="shared" si="6"/>
        <v>100</v>
      </c>
      <c r="K227" s="142">
        <f t="shared" si="7"/>
        <v>0</v>
      </c>
    </row>
    <row r="228" spans="2:11" ht="15" hidden="1">
      <c r="B228" s="82" t="s">
        <v>131</v>
      </c>
      <c r="C228" s="80" t="s">
        <v>483</v>
      </c>
      <c r="D228" s="80" t="s">
        <v>484</v>
      </c>
      <c r="E228" s="84" t="s">
        <v>22</v>
      </c>
      <c r="F228" s="140">
        <v>612</v>
      </c>
      <c r="G228" s="80"/>
      <c r="H228" s="142">
        <f>'Прил.4'!H228</f>
        <v>10</v>
      </c>
      <c r="I228" s="142">
        <f>'Прил.4'!I228</f>
        <v>10</v>
      </c>
      <c r="J228" s="142">
        <f t="shared" si="6"/>
        <v>100</v>
      </c>
      <c r="K228" s="142">
        <f t="shared" si="7"/>
        <v>0</v>
      </c>
    </row>
    <row r="229" spans="2:11" ht="15" hidden="1">
      <c r="B229" s="82" t="s">
        <v>512</v>
      </c>
      <c r="C229" s="80" t="s">
        <v>483</v>
      </c>
      <c r="D229" s="80" t="s">
        <v>484</v>
      </c>
      <c r="E229" s="84" t="s">
        <v>22</v>
      </c>
      <c r="F229" s="140">
        <v>612</v>
      </c>
      <c r="G229" s="80" t="s">
        <v>503</v>
      </c>
      <c r="H229" s="142">
        <f>'Прил.4'!H229</f>
        <v>10</v>
      </c>
      <c r="I229" s="142">
        <f>'Прил.4'!I229</f>
        <v>10</v>
      </c>
      <c r="J229" s="142">
        <f t="shared" si="6"/>
        <v>100</v>
      </c>
      <c r="K229" s="142">
        <f t="shared" si="7"/>
        <v>0</v>
      </c>
    </row>
    <row r="230" spans="2:11" s="85" customFormat="1" ht="15.75">
      <c r="B230" s="82" t="s">
        <v>436</v>
      </c>
      <c r="C230" s="80" t="s">
        <v>483</v>
      </c>
      <c r="D230" s="80" t="s">
        <v>485</v>
      </c>
      <c r="E230" s="80"/>
      <c r="F230" s="80"/>
      <c r="G230" s="80"/>
      <c r="H230" s="142">
        <f>'Прил.4'!H230</f>
        <v>92465.79999999999</v>
      </c>
      <c r="I230" s="142">
        <f>'Прил.4'!I230</f>
        <v>54523</v>
      </c>
      <c r="J230" s="142">
        <f t="shared" si="6"/>
        <v>58.965585113631214</v>
      </c>
      <c r="K230" s="142">
        <f t="shared" si="7"/>
        <v>37942.79999999999</v>
      </c>
    </row>
    <row r="231" spans="2:11" s="85" customFormat="1" ht="15.75" hidden="1">
      <c r="B231" s="81" t="s">
        <v>514</v>
      </c>
      <c r="C231" s="80" t="s">
        <v>483</v>
      </c>
      <c r="D231" s="80" t="s">
        <v>485</v>
      </c>
      <c r="E231" s="83" t="s">
        <v>515</v>
      </c>
      <c r="F231" s="80"/>
      <c r="G231" s="80"/>
      <c r="H231" s="142">
        <f>'Прил.4'!H231</f>
        <v>91791.49999999999</v>
      </c>
      <c r="I231" s="142">
        <f>'Прил.4'!I231</f>
        <v>54452</v>
      </c>
      <c r="J231" s="142">
        <f t="shared" si="6"/>
        <v>59.32139686136517</v>
      </c>
      <c r="K231" s="142">
        <f t="shared" si="7"/>
        <v>37339.499999999985</v>
      </c>
    </row>
    <row r="232" spans="2:11" s="85" customFormat="1" ht="30.75" hidden="1">
      <c r="B232" s="81" t="s">
        <v>170</v>
      </c>
      <c r="C232" s="80" t="s">
        <v>483</v>
      </c>
      <c r="D232" s="80" t="s">
        <v>485</v>
      </c>
      <c r="E232" s="84" t="s">
        <v>24</v>
      </c>
      <c r="F232" s="83"/>
      <c r="G232" s="78"/>
      <c r="H232" s="142">
        <f>'Прил.4'!H232</f>
        <v>1901.7</v>
      </c>
      <c r="I232" s="142">
        <f>'Прил.4'!I232</f>
        <v>1083.1</v>
      </c>
      <c r="J232" s="142">
        <f t="shared" si="6"/>
        <v>56.95430404375033</v>
      </c>
      <c r="K232" s="142">
        <f t="shared" si="7"/>
        <v>818.6000000000001</v>
      </c>
    </row>
    <row r="233" spans="2:11" s="85" customFormat="1" ht="30" hidden="1">
      <c r="B233" s="82" t="s">
        <v>8</v>
      </c>
      <c r="C233" s="80" t="s">
        <v>483</v>
      </c>
      <c r="D233" s="80" t="s">
        <v>485</v>
      </c>
      <c r="E233" s="84" t="s">
        <v>24</v>
      </c>
      <c r="F233" s="80" t="s">
        <v>9</v>
      </c>
      <c r="G233" s="80"/>
      <c r="H233" s="142">
        <f>'Прил.4'!H233</f>
        <v>1901.7</v>
      </c>
      <c r="I233" s="142">
        <f>'Прил.4'!I233</f>
        <v>1083.1</v>
      </c>
      <c r="J233" s="142">
        <f t="shared" si="6"/>
        <v>56.95430404375033</v>
      </c>
      <c r="K233" s="142">
        <f t="shared" si="7"/>
        <v>818.6000000000001</v>
      </c>
    </row>
    <row r="234" spans="2:11" s="85" customFormat="1" ht="30" hidden="1">
      <c r="B234" s="82" t="s">
        <v>382</v>
      </c>
      <c r="C234" s="80" t="s">
        <v>483</v>
      </c>
      <c r="D234" s="80" t="s">
        <v>485</v>
      </c>
      <c r="E234" s="84" t="s">
        <v>24</v>
      </c>
      <c r="F234" s="80" t="s">
        <v>381</v>
      </c>
      <c r="G234" s="80"/>
      <c r="H234" s="142">
        <f>'Прил.4'!H234</f>
        <v>1901.7</v>
      </c>
      <c r="I234" s="142">
        <f>'Прил.4'!I234</f>
        <v>1083.1</v>
      </c>
      <c r="J234" s="142">
        <f t="shared" si="6"/>
        <v>56.95430404375033</v>
      </c>
      <c r="K234" s="142">
        <f t="shared" si="7"/>
        <v>818.6000000000001</v>
      </c>
    </row>
    <row r="235" spans="2:11" s="85" customFormat="1" ht="15.75" hidden="1">
      <c r="B235" s="82" t="s">
        <v>498</v>
      </c>
      <c r="C235" s="80" t="s">
        <v>483</v>
      </c>
      <c r="D235" s="80" t="s">
        <v>485</v>
      </c>
      <c r="E235" s="84" t="s">
        <v>24</v>
      </c>
      <c r="F235" s="80" t="s">
        <v>381</v>
      </c>
      <c r="G235" s="80" t="s">
        <v>211</v>
      </c>
      <c r="H235" s="142">
        <f>'Прил.4'!H235</f>
        <v>1901.7</v>
      </c>
      <c r="I235" s="142">
        <f>'Прил.4'!I235</f>
        <v>1083.1</v>
      </c>
      <c r="J235" s="142">
        <f t="shared" si="6"/>
        <v>56.95430404375033</v>
      </c>
      <c r="K235" s="142">
        <f t="shared" si="7"/>
        <v>818.6000000000001</v>
      </c>
    </row>
    <row r="236" spans="2:11" s="85" customFormat="1" ht="120.75" hidden="1">
      <c r="B236" s="81" t="s">
        <v>168</v>
      </c>
      <c r="C236" s="80" t="s">
        <v>483</v>
      </c>
      <c r="D236" s="80" t="s">
        <v>485</v>
      </c>
      <c r="E236" s="84" t="s">
        <v>18</v>
      </c>
      <c r="F236" s="140"/>
      <c r="G236" s="80"/>
      <c r="H236" s="142">
        <f>'Прил.4'!H236</f>
        <v>57868.7</v>
      </c>
      <c r="I236" s="142">
        <f>'Прил.4'!I236</f>
        <v>35290.2</v>
      </c>
      <c r="J236" s="142">
        <f t="shared" si="6"/>
        <v>60.98322581983007</v>
      </c>
      <c r="K236" s="142">
        <f t="shared" si="7"/>
        <v>22578.5</v>
      </c>
    </row>
    <row r="237" spans="2:11" s="85" customFormat="1" ht="30" hidden="1">
      <c r="B237" s="82" t="s">
        <v>8</v>
      </c>
      <c r="C237" s="80" t="s">
        <v>483</v>
      </c>
      <c r="D237" s="80" t="s">
        <v>485</v>
      </c>
      <c r="E237" s="84" t="s">
        <v>18</v>
      </c>
      <c r="F237" s="80" t="s">
        <v>9</v>
      </c>
      <c r="G237" s="80"/>
      <c r="H237" s="142">
        <f>'Прил.4'!H237</f>
        <v>57868.7</v>
      </c>
      <c r="I237" s="142">
        <f>'Прил.4'!I237</f>
        <v>35290.2</v>
      </c>
      <c r="J237" s="142">
        <f t="shared" si="6"/>
        <v>60.98322581983007</v>
      </c>
      <c r="K237" s="142">
        <f t="shared" si="7"/>
        <v>22578.5</v>
      </c>
    </row>
    <row r="238" spans="2:11" s="85" customFormat="1" ht="30" hidden="1">
      <c r="B238" s="82" t="s">
        <v>382</v>
      </c>
      <c r="C238" s="80" t="s">
        <v>483</v>
      </c>
      <c r="D238" s="80" t="s">
        <v>485</v>
      </c>
      <c r="E238" s="84" t="s">
        <v>18</v>
      </c>
      <c r="F238" s="80" t="s">
        <v>381</v>
      </c>
      <c r="G238" s="80"/>
      <c r="H238" s="142">
        <f>'Прил.4'!H238</f>
        <v>57868.7</v>
      </c>
      <c r="I238" s="142">
        <f>'Прил.4'!I238</f>
        <v>35290.2</v>
      </c>
      <c r="J238" s="142">
        <f t="shared" si="6"/>
        <v>60.98322581983007</v>
      </c>
      <c r="K238" s="142">
        <f t="shared" si="7"/>
        <v>22578.5</v>
      </c>
    </row>
    <row r="239" spans="2:11" s="85" customFormat="1" ht="15.75" hidden="1">
      <c r="B239" s="82" t="s">
        <v>498</v>
      </c>
      <c r="C239" s="80" t="s">
        <v>483</v>
      </c>
      <c r="D239" s="80" t="s">
        <v>485</v>
      </c>
      <c r="E239" s="84" t="s">
        <v>18</v>
      </c>
      <c r="F239" s="80" t="s">
        <v>381</v>
      </c>
      <c r="G239" s="80" t="s">
        <v>211</v>
      </c>
      <c r="H239" s="142">
        <f>'Прил.4'!H239</f>
        <v>57868.7</v>
      </c>
      <c r="I239" s="142">
        <f>'Прил.4'!I239</f>
        <v>35290.2</v>
      </c>
      <c r="J239" s="142">
        <f t="shared" si="6"/>
        <v>60.98322581983007</v>
      </c>
      <c r="K239" s="142">
        <f t="shared" si="7"/>
        <v>22578.5</v>
      </c>
    </row>
    <row r="240" spans="2:11" s="85" customFormat="1" ht="45.75" hidden="1">
      <c r="B240" s="81" t="s">
        <v>169</v>
      </c>
      <c r="C240" s="80" t="s">
        <v>483</v>
      </c>
      <c r="D240" s="80" t="s">
        <v>485</v>
      </c>
      <c r="E240" s="83" t="s">
        <v>23</v>
      </c>
      <c r="F240" s="78"/>
      <c r="G240" s="78"/>
      <c r="H240" s="142">
        <f>'Прил.4'!H240</f>
        <v>3155.3</v>
      </c>
      <c r="I240" s="142">
        <f>'Прил.4'!I240</f>
        <v>2111.5</v>
      </c>
      <c r="J240" s="142">
        <f t="shared" si="6"/>
        <v>66.91915190314708</v>
      </c>
      <c r="K240" s="142">
        <f t="shared" si="7"/>
        <v>1043.8000000000002</v>
      </c>
    </row>
    <row r="241" spans="2:11" s="85" customFormat="1" ht="30" hidden="1">
      <c r="B241" s="82" t="s">
        <v>8</v>
      </c>
      <c r="C241" s="80" t="s">
        <v>483</v>
      </c>
      <c r="D241" s="80" t="s">
        <v>485</v>
      </c>
      <c r="E241" s="83" t="s">
        <v>23</v>
      </c>
      <c r="F241" s="80" t="s">
        <v>9</v>
      </c>
      <c r="G241" s="80"/>
      <c r="H241" s="142">
        <f>'Прил.4'!H241</f>
        <v>3155.3</v>
      </c>
      <c r="I241" s="142">
        <f>'Прил.4'!I241</f>
        <v>2111.5</v>
      </c>
      <c r="J241" s="142">
        <f t="shared" si="6"/>
        <v>66.91915190314708</v>
      </c>
      <c r="K241" s="142">
        <f t="shared" si="7"/>
        <v>1043.8000000000002</v>
      </c>
    </row>
    <row r="242" spans="2:11" s="85" customFormat="1" ht="30" hidden="1">
      <c r="B242" s="82" t="s">
        <v>382</v>
      </c>
      <c r="C242" s="80" t="s">
        <v>483</v>
      </c>
      <c r="D242" s="80" t="s">
        <v>485</v>
      </c>
      <c r="E242" s="83" t="s">
        <v>23</v>
      </c>
      <c r="F242" s="80" t="s">
        <v>381</v>
      </c>
      <c r="G242" s="80"/>
      <c r="H242" s="142">
        <f>'Прил.4'!H242</f>
        <v>3155.3</v>
      </c>
      <c r="I242" s="142">
        <f>'Прил.4'!I242</f>
        <v>2111.5</v>
      </c>
      <c r="J242" s="142">
        <f t="shared" si="6"/>
        <v>66.91915190314708</v>
      </c>
      <c r="K242" s="142">
        <f t="shared" si="7"/>
        <v>1043.8000000000002</v>
      </c>
    </row>
    <row r="243" spans="2:11" s="85" customFormat="1" ht="15.75" hidden="1">
      <c r="B243" s="82" t="s">
        <v>498</v>
      </c>
      <c r="C243" s="80" t="s">
        <v>483</v>
      </c>
      <c r="D243" s="80" t="s">
        <v>485</v>
      </c>
      <c r="E243" s="83" t="s">
        <v>23</v>
      </c>
      <c r="F243" s="80" t="s">
        <v>381</v>
      </c>
      <c r="G243" s="80" t="s">
        <v>211</v>
      </c>
      <c r="H243" s="142">
        <f>'Прил.4'!H243</f>
        <v>3155.3</v>
      </c>
      <c r="I243" s="142">
        <f>'Прил.4'!I243</f>
        <v>2111.5</v>
      </c>
      <c r="J243" s="142">
        <f t="shared" si="6"/>
        <v>66.91915190314708</v>
      </c>
      <c r="K243" s="142">
        <f t="shared" si="7"/>
        <v>1043.8000000000002</v>
      </c>
    </row>
    <row r="244" spans="2:11" s="85" customFormat="1" ht="45.75" hidden="1">
      <c r="B244" s="81" t="s">
        <v>559</v>
      </c>
      <c r="C244" s="80" t="s">
        <v>483</v>
      </c>
      <c r="D244" s="80" t="s">
        <v>485</v>
      </c>
      <c r="E244" s="80" t="s">
        <v>558</v>
      </c>
      <c r="F244" s="78"/>
      <c r="G244" s="78"/>
      <c r="H244" s="142">
        <f>'Прил.4'!H244</f>
        <v>970</v>
      </c>
      <c r="I244" s="142">
        <f>'Прил.4'!I244</f>
        <v>870</v>
      </c>
      <c r="J244" s="142">
        <f t="shared" si="6"/>
        <v>89.69072164948454</v>
      </c>
      <c r="K244" s="142">
        <f t="shared" si="7"/>
        <v>100</v>
      </c>
    </row>
    <row r="245" spans="2:11" s="85" customFormat="1" ht="15.75" hidden="1">
      <c r="B245" s="82" t="s">
        <v>131</v>
      </c>
      <c r="C245" s="80" t="s">
        <v>483</v>
      </c>
      <c r="D245" s="80" t="s">
        <v>485</v>
      </c>
      <c r="E245" s="80" t="s">
        <v>558</v>
      </c>
      <c r="F245" s="80" t="s">
        <v>132</v>
      </c>
      <c r="G245" s="80"/>
      <c r="H245" s="142">
        <f>'Прил.4'!H245</f>
        <v>970</v>
      </c>
      <c r="I245" s="142">
        <f>'Прил.4'!I245</f>
        <v>870</v>
      </c>
      <c r="J245" s="142">
        <f t="shared" si="6"/>
        <v>89.69072164948454</v>
      </c>
      <c r="K245" s="142">
        <f t="shared" si="7"/>
        <v>100</v>
      </c>
    </row>
    <row r="246" spans="2:11" s="85" customFormat="1" ht="15.75" hidden="1">
      <c r="B246" s="82" t="s">
        <v>498</v>
      </c>
      <c r="C246" s="80" t="s">
        <v>483</v>
      </c>
      <c r="D246" s="80" t="s">
        <v>485</v>
      </c>
      <c r="E246" s="80" t="s">
        <v>558</v>
      </c>
      <c r="F246" s="80" t="s">
        <v>132</v>
      </c>
      <c r="G246" s="80" t="s">
        <v>211</v>
      </c>
      <c r="H246" s="142">
        <f>'Прил.4'!H246</f>
        <v>970</v>
      </c>
      <c r="I246" s="142">
        <f>'Прил.4'!I246</f>
        <v>870</v>
      </c>
      <c r="J246" s="142">
        <f t="shared" si="6"/>
        <v>89.69072164948454</v>
      </c>
      <c r="K246" s="142">
        <f t="shared" si="7"/>
        <v>100</v>
      </c>
    </row>
    <row r="247" spans="2:11" s="85" customFormat="1" ht="30" hidden="1">
      <c r="B247" s="82" t="s">
        <v>171</v>
      </c>
      <c r="C247" s="80" t="s">
        <v>483</v>
      </c>
      <c r="D247" s="80" t="s">
        <v>485</v>
      </c>
      <c r="E247" s="83" t="s">
        <v>25</v>
      </c>
      <c r="F247" s="80"/>
      <c r="G247" s="80"/>
      <c r="H247" s="142">
        <f>'Прил.4'!H247</f>
        <v>21427.899999999998</v>
      </c>
      <c r="I247" s="142">
        <f>'Прил.4'!I247</f>
        <v>11483.9</v>
      </c>
      <c r="J247" s="142">
        <f t="shared" si="6"/>
        <v>53.59321258732774</v>
      </c>
      <c r="K247" s="142">
        <f t="shared" si="7"/>
        <v>9943.999999999998</v>
      </c>
    </row>
    <row r="248" spans="2:11" s="85" customFormat="1" ht="30" hidden="1">
      <c r="B248" s="82" t="s">
        <v>8</v>
      </c>
      <c r="C248" s="80" t="s">
        <v>483</v>
      </c>
      <c r="D248" s="80" t="s">
        <v>485</v>
      </c>
      <c r="E248" s="83" t="s">
        <v>25</v>
      </c>
      <c r="F248" s="80" t="s">
        <v>9</v>
      </c>
      <c r="G248" s="80"/>
      <c r="H248" s="142">
        <f>'Прил.4'!H248</f>
        <v>21427.899999999998</v>
      </c>
      <c r="I248" s="142">
        <f>'Прил.4'!I248</f>
        <v>11483.9</v>
      </c>
      <c r="J248" s="142">
        <f t="shared" si="6"/>
        <v>53.59321258732774</v>
      </c>
      <c r="K248" s="142">
        <f t="shared" si="7"/>
        <v>9943.999999999998</v>
      </c>
    </row>
    <row r="249" spans="2:11" s="85" customFormat="1" ht="30" hidden="1">
      <c r="B249" s="82" t="s">
        <v>382</v>
      </c>
      <c r="C249" s="80" t="s">
        <v>483</v>
      </c>
      <c r="D249" s="80" t="s">
        <v>485</v>
      </c>
      <c r="E249" s="83" t="s">
        <v>25</v>
      </c>
      <c r="F249" s="80" t="s">
        <v>381</v>
      </c>
      <c r="G249" s="80"/>
      <c r="H249" s="142">
        <f>'Прил.4'!H249</f>
        <v>21306.3</v>
      </c>
      <c r="I249" s="142">
        <f>'Прил.4'!I249</f>
        <v>11426.6</v>
      </c>
      <c r="J249" s="142">
        <f t="shared" si="6"/>
        <v>53.630146951840544</v>
      </c>
      <c r="K249" s="142">
        <f t="shared" si="7"/>
        <v>9879.699999999999</v>
      </c>
    </row>
    <row r="250" spans="2:11" s="85" customFormat="1" ht="15.75" hidden="1">
      <c r="B250" s="82" t="s">
        <v>512</v>
      </c>
      <c r="C250" s="80" t="s">
        <v>483</v>
      </c>
      <c r="D250" s="80" t="s">
        <v>485</v>
      </c>
      <c r="E250" s="83" t="s">
        <v>25</v>
      </c>
      <c r="F250" s="80" t="s">
        <v>381</v>
      </c>
      <c r="G250" s="80" t="s">
        <v>503</v>
      </c>
      <c r="H250" s="142">
        <f>'Прил.4'!H250</f>
        <v>21306.3</v>
      </c>
      <c r="I250" s="142">
        <f>'Прил.4'!I250</f>
        <v>11426.6</v>
      </c>
      <c r="J250" s="142">
        <f t="shared" si="6"/>
        <v>53.630146951840544</v>
      </c>
      <c r="K250" s="142">
        <f t="shared" si="7"/>
        <v>9879.699999999999</v>
      </c>
    </row>
    <row r="251" spans="2:11" s="85" customFormat="1" ht="15.75" hidden="1">
      <c r="B251" s="82" t="s">
        <v>131</v>
      </c>
      <c r="C251" s="80" t="s">
        <v>483</v>
      </c>
      <c r="D251" s="80" t="s">
        <v>485</v>
      </c>
      <c r="E251" s="83" t="s">
        <v>25</v>
      </c>
      <c r="F251" s="140">
        <v>612</v>
      </c>
      <c r="G251" s="80"/>
      <c r="H251" s="142">
        <f>'Прил.4'!H251</f>
        <v>121.6</v>
      </c>
      <c r="I251" s="142">
        <f>'Прил.4'!I251</f>
        <v>57.3</v>
      </c>
      <c r="J251" s="142">
        <f t="shared" si="6"/>
        <v>47.12171052631579</v>
      </c>
      <c r="K251" s="142">
        <f t="shared" si="7"/>
        <v>64.3</v>
      </c>
    </row>
    <row r="252" spans="2:11" s="85" customFormat="1" ht="15.75" hidden="1">
      <c r="B252" s="82" t="s">
        <v>512</v>
      </c>
      <c r="C252" s="80" t="s">
        <v>483</v>
      </c>
      <c r="D252" s="80" t="s">
        <v>485</v>
      </c>
      <c r="E252" s="83" t="s">
        <v>25</v>
      </c>
      <c r="F252" s="140">
        <v>612</v>
      </c>
      <c r="G252" s="80" t="s">
        <v>503</v>
      </c>
      <c r="H252" s="142">
        <f>'Прил.4'!H252</f>
        <v>121.6</v>
      </c>
      <c r="I252" s="142">
        <f>'Прил.4'!I252</f>
        <v>57.3</v>
      </c>
      <c r="J252" s="142">
        <f t="shared" si="6"/>
        <v>47.12171052631579</v>
      </c>
      <c r="K252" s="142">
        <f t="shared" si="7"/>
        <v>64.3</v>
      </c>
    </row>
    <row r="253" spans="2:11" s="85" customFormat="1" ht="30" hidden="1">
      <c r="B253" s="82" t="s">
        <v>172</v>
      </c>
      <c r="C253" s="80" t="s">
        <v>483</v>
      </c>
      <c r="D253" s="80" t="s">
        <v>485</v>
      </c>
      <c r="E253" s="83" t="s">
        <v>26</v>
      </c>
      <c r="F253" s="140"/>
      <c r="G253" s="80"/>
      <c r="H253" s="142">
        <f>'Прил.4'!H253</f>
        <v>6407.9</v>
      </c>
      <c r="I253" s="142">
        <f>'Прил.4'!I253</f>
        <v>3613.3</v>
      </c>
      <c r="J253" s="142">
        <f t="shared" si="6"/>
        <v>56.38820830537307</v>
      </c>
      <c r="K253" s="142">
        <f t="shared" si="7"/>
        <v>2794.5999999999995</v>
      </c>
    </row>
    <row r="254" spans="2:11" s="85" customFormat="1" ht="30" hidden="1">
      <c r="B254" s="82" t="s">
        <v>8</v>
      </c>
      <c r="C254" s="80" t="s">
        <v>483</v>
      </c>
      <c r="D254" s="80" t="s">
        <v>485</v>
      </c>
      <c r="E254" s="83" t="s">
        <v>26</v>
      </c>
      <c r="F254" s="80" t="s">
        <v>9</v>
      </c>
      <c r="G254" s="80"/>
      <c r="H254" s="142">
        <f>'Прил.4'!H254</f>
        <v>6407.9</v>
      </c>
      <c r="I254" s="142">
        <f>'Прил.4'!I254</f>
        <v>3613.3</v>
      </c>
      <c r="J254" s="142">
        <f t="shared" si="6"/>
        <v>56.38820830537307</v>
      </c>
      <c r="K254" s="142">
        <f t="shared" si="7"/>
        <v>2794.5999999999995</v>
      </c>
    </row>
    <row r="255" spans="2:11" s="85" customFormat="1" ht="30" hidden="1">
      <c r="B255" s="82" t="s">
        <v>382</v>
      </c>
      <c r="C255" s="80" t="s">
        <v>483</v>
      </c>
      <c r="D255" s="80" t="s">
        <v>485</v>
      </c>
      <c r="E255" s="83" t="s">
        <v>26</v>
      </c>
      <c r="F255" s="80" t="s">
        <v>381</v>
      </c>
      <c r="G255" s="80"/>
      <c r="H255" s="142">
        <f>'Прил.4'!H255</f>
        <v>6357.9</v>
      </c>
      <c r="I255" s="142">
        <f>'Прил.4'!I255</f>
        <v>3613.3</v>
      </c>
      <c r="J255" s="142">
        <f t="shared" si="6"/>
        <v>56.83165825193854</v>
      </c>
      <c r="K255" s="142">
        <f t="shared" si="7"/>
        <v>2744.5999999999995</v>
      </c>
    </row>
    <row r="256" spans="2:11" s="85" customFormat="1" ht="15.75" hidden="1">
      <c r="B256" s="82" t="s">
        <v>512</v>
      </c>
      <c r="C256" s="80" t="s">
        <v>483</v>
      </c>
      <c r="D256" s="80" t="s">
        <v>485</v>
      </c>
      <c r="E256" s="83" t="s">
        <v>26</v>
      </c>
      <c r="F256" s="80" t="s">
        <v>381</v>
      </c>
      <c r="G256" s="80" t="s">
        <v>503</v>
      </c>
      <c r="H256" s="142">
        <f>'Прил.4'!H256</f>
        <v>6357.9</v>
      </c>
      <c r="I256" s="142">
        <f>'Прил.4'!I256</f>
        <v>3613.3</v>
      </c>
      <c r="J256" s="142">
        <f t="shared" si="6"/>
        <v>56.83165825193854</v>
      </c>
      <c r="K256" s="142">
        <f t="shared" si="7"/>
        <v>2744.5999999999995</v>
      </c>
    </row>
    <row r="257" spans="2:11" s="85" customFormat="1" ht="15.75" hidden="1">
      <c r="B257" s="82" t="s">
        <v>131</v>
      </c>
      <c r="C257" s="80" t="s">
        <v>483</v>
      </c>
      <c r="D257" s="80" t="s">
        <v>485</v>
      </c>
      <c r="E257" s="83" t="s">
        <v>26</v>
      </c>
      <c r="F257" s="140">
        <v>612</v>
      </c>
      <c r="G257" s="80"/>
      <c r="H257" s="142">
        <f>'Прил.4'!H257</f>
        <v>50</v>
      </c>
      <c r="I257" s="142">
        <f>'Прил.4'!I257</f>
        <v>0</v>
      </c>
      <c r="J257" s="142">
        <f t="shared" si="6"/>
        <v>0</v>
      </c>
      <c r="K257" s="142">
        <f t="shared" si="7"/>
        <v>50</v>
      </c>
    </row>
    <row r="258" spans="2:11" s="85" customFormat="1" ht="15.75" hidden="1">
      <c r="B258" s="82" t="s">
        <v>512</v>
      </c>
      <c r="C258" s="80" t="s">
        <v>483</v>
      </c>
      <c r="D258" s="80" t="s">
        <v>485</v>
      </c>
      <c r="E258" s="83" t="s">
        <v>26</v>
      </c>
      <c r="F258" s="140">
        <v>612</v>
      </c>
      <c r="G258" s="80" t="s">
        <v>503</v>
      </c>
      <c r="H258" s="142">
        <f>'Прил.4'!H258</f>
        <v>50</v>
      </c>
      <c r="I258" s="142">
        <f>'Прил.4'!I258</f>
        <v>0</v>
      </c>
      <c r="J258" s="142">
        <f t="shared" si="6"/>
        <v>0</v>
      </c>
      <c r="K258" s="142">
        <f t="shared" si="7"/>
        <v>50</v>
      </c>
    </row>
    <row r="259" spans="2:11" s="85" customFormat="1" ht="45" hidden="1">
      <c r="B259" s="82" t="s">
        <v>32</v>
      </c>
      <c r="C259" s="80" t="s">
        <v>483</v>
      </c>
      <c r="D259" s="80" t="s">
        <v>485</v>
      </c>
      <c r="E259" s="155" t="s">
        <v>31</v>
      </c>
      <c r="F259" s="80"/>
      <c r="G259" s="80"/>
      <c r="H259" s="142">
        <f>'Прил.4'!H259</f>
        <v>60</v>
      </c>
      <c r="I259" s="142">
        <f>'Прил.4'!I259</f>
        <v>0</v>
      </c>
      <c r="J259" s="142">
        <f t="shared" si="6"/>
        <v>0</v>
      </c>
      <c r="K259" s="142">
        <f t="shared" si="7"/>
        <v>60</v>
      </c>
    </row>
    <row r="260" spans="2:11" s="85" customFormat="1" ht="30" hidden="1">
      <c r="B260" s="82" t="s">
        <v>8</v>
      </c>
      <c r="C260" s="80" t="s">
        <v>483</v>
      </c>
      <c r="D260" s="80" t="s">
        <v>485</v>
      </c>
      <c r="E260" s="155" t="s">
        <v>31</v>
      </c>
      <c r="F260" s="80" t="s">
        <v>9</v>
      </c>
      <c r="G260" s="80"/>
      <c r="H260" s="142">
        <f>'Прил.4'!H260</f>
        <v>60</v>
      </c>
      <c r="I260" s="142">
        <f>'Прил.4'!I260</f>
        <v>0</v>
      </c>
      <c r="J260" s="142">
        <f t="shared" si="6"/>
        <v>0</v>
      </c>
      <c r="K260" s="142">
        <f t="shared" si="7"/>
        <v>60</v>
      </c>
    </row>
    <row r="261" spans="2:11" s="85" customFormat="1" ht="30" hidden="1">
      <c r="B261" s="82" t="s">
        <v>382</v>
      </c>
      <c r="C261" s="80" t="s">
        <v>483</v>
      </c>
      <c r="D261" s="80" t="s">
        <v>485</v>
      </c>
      <c r="E261" s="155" t="s">
        <v>31</v>
      </c>
      <c r="F261" s="80" t="s">
        <v>381</v>
      </c>
      <c r="G261" s="80"/>
      <c r="H261" s="142">
        <f>'Прил.4'!H261</f>
        <v>60</v>
      </c>
      <c r="I261" s="142">
        <f>'Прил.4'!I261</f>
        <v>0</v>
      </c>
      <c r="J261" s="142">
        <f t="shared" si="6"/>
        <v>0</v>
      </c>
      <c r="K261" s="142">
        <f t="shared" si="7"/>
        <v>60</v>
      </c>
    </row>
    <row r="262" spans="2:11" s="85" customFormat="1" ht="15.75" hidden="1">
      <c r="B262" s="82" t="s">
        <v>512</v>
      </c>
      <c r="C262" s="80" t="s">
        <v>483</v>
      </c>
      <c r="D262" s="80" t="s">
        <v>485</v>
      </c>
      <c r="E262" s="155" t="s">
        <v>31</v>
      </c>
      <c r="F262" s="80" t="s">
        <v>381</v>
      </c>
      <c r="G262" s="80">
        <v>2</v>
      </c>
      <c r="H262" s="142">
        <f>'Прил.4'!H262</f>
        <v>60</v>
      </c>
      <c r="I262" s="142">
        <f>'Прил.4'!I262</f>
        <v>0</v>
      </c>
      <c r="J262" s="142">
        <f t="shared" si="6"/>
        <v>0</v>
      </c>
      <c r="K262" s="142">
        <f t="shared" si="7"/>
        <v>60</v>
      </c>
    </row>
    <row r="263" spans="2:11" s="85" customFormat="1" ht="30" hidden="1">
      <c r="B263" s="82" t="s">
        <v>576</v>
      </c>
      <c r="C263" s="80" t="s">
        <v>483</v>
      </c>
      <c r="D263" s="80" t="s">
        <v>485</v>
      </c>
      <c r="E263" s="83" t="s">
        <v>577</v>
      </c>
      <c r="F263" s="140"/>
      <c r="G263" s="80"/>
      <c r="H263" s="142">
        <f>'Прил.4'!H263</f>
        <v>674.3</v>
      </c>
      <c r="I263" s="142">
        <f>'Прил.4'!I263</f>
        <v>71</v>
      </c>
      <c r="J263" s="142">
        <f t="shared" si="6"/>
        <v>10.529437935636958</v>
      </c>
      <c r="K263" s="142">
        <f t="shared" si="7"/>
        <v>603.3</v>
      </c>
    </row>
    <row r="264" spans="2:11" s="85" customFormat="1" ht="60" hidden="1">
      <c r="B264" s="82" t="s">
        <v>578</v>
      </c>
      <c r="C264" s="80" t="s">
        <v>483</v>
      </c>
      <c r="D264" s="80" t="s">
        <v>485</v>
      </c>
      <c r="E264" s="84" t="s">
        <v>579</v>
      </c>
      <c r="F264" s="140"/>
      <c r="G264" s="80"/>
      <c r="H264" s="142">
        <f>'Прил.4'!H264</f>
        <v>26.5</v>
      </c>
      <c r="I264" s="142">
        <f>'Прил.4'!I264</f>
        <v>6.8</v>
      </c>
      <c r="J264" s="142">
        <f t="shared" si="6"/>
        <v>25.660377358490567</v>
      </c>
      <c r="K264" s="142">
        <f t="shared" si="7"/>
        <v>19.7</v>
      </c>
    </row>
    <row r="265" spans="2:11" s="85" customFormat="1" ht="60" hidden="1">
      <c r="B265" s="82" t="s">
        <v>580</v>
      </c>
      <c r="C265" s="80" t="s">
        <v>483</v>
      </c>
      <c r="D265" s="80" t="s">
        <v>485</v>
      </c>
      <c r="E265" s="84" t="s">
        <v>581</v>
      </c>
      <c r="F265" s="140"/>
      <c r="G265" s="80"/>
      <c r="H265" s="142">
        <f>'Прил.4'!H265</f>
        <v>26.5</v>
      </c>
      <c r="I265" s="142">
        <f>'Прил.4'!I265</f>
        <v>6.8</v>
      </c>
      <c r="J265" s="142">
        <f aca="true" t="shared" si="8" ref="J265:J328">I265/H265*100</f>
        <v>25.660377358490567</v>
      </c>
      <c r="K265" s="142">
        <f aca="true" t="shared" si="9" ref="K265:K328">H265-I265</f>
        <v>19.7</v>
      </c>
    </row>
    <row r="266" spans="2:11" s="85" customFormat="1" ht="30" hidden="1">
      <c r="B266" s="82" t="s">
        <v>8</v>
      </c>
      <c r="C266" s="80" t="s">
        <v>483</v>
      </c>
      <c r="D266" s="80" t="s">
        <v>485</v>
      </c>
      <c r="E266" s="84" t="s">
        <v>581</v>
      </c>
      <c r="F266" s="140">
        <v>600</v>
      </c>
      <c r="G266" s="80"/>
      <c r="H266" s="142">
        <f>'Прил.4'!H266</f>
        <v>26.5</v>
      </c>
      <c r="I266" s="142">
        <f>'Прил.4'!I266</f>
        <v>6.8</v>
      </c>
      <c r="J266" s="142">
        <f t="shared" si="8"/>
        <v>25.660377358490567</v>
      </c>
      <c r="K266" s="142">
        <f t="shared" si="9"/>
        <v>19.7</v>
      </c>
    </row>
    <row r="267" spans="2:11" s="85" customFormat="1" ht="15.75" hidden="1">
      <c r="B267" s="82" t="s">
        <v>131</v>
      </c>
      <c r="C267" s="80" t="s">
        <v>483</v>
      </c>
      <c r="D267" s="80" t="s">
        <v>485</v>
      </c>
      <c r="E267" s="84" t="s">
        <v>581</v>
      </c>
      <c r="F267" s="140">
        <v>612</v>
      </c>
      <c r="G267" s="80"/>
      <c r="H267" s="142">
        <f>'Прил.4'!H267</f>
        <v>26.5</v>
      </c>
      <c r="I267" s="142">
        <f>'Прил.4'!I267</f>
        <v>6.8</v>
      </c>
      <c r="J267" s="142">
        <f t="shared" si="8"/>
        <v>25.660377358490567</v>
      </c>
      <c r="K267" s="142">
        <f t="shared" si="9"/>
        <v>19.7</v>
      </c>
    </row>
    <row r="268" spans="2:11" s="85" customFormat="1" ht="15.75" hidden="1">
      <c r="B268" s="82" t="s">
        <v>512</v>
      </c>
      <c r="C268" s="80" t="s">
        <v>483</v>
      </c>
      <c r="D268" s="80" t="s">
        <v>485</v>
      </c>
      <c r="E268" s="84" t="s">
        <v>581</v>
      </c>
      <c r="F268" s="140">
        <v>612</v>
      </c>
      <c r="G268" s="80" t="s">
        <v>503</v>
      </c>
      <c r="H268" s="142">
        <f>'Прил.4'!H268</f>
        <v>26.5</v>
      </c>
      <c r="I268" s="142">
        <f>'Прил.4'!I268</f>
        <v>6.8</v>
      </c>
      <c r="J268" s="142">
        <f t="shared" si="8"/>
        <v>25.660377358490567</v>
      </c>
      <c r="K268" s="142">
        <f t="shared" si="9"/>
        <v>19.7</v>
      </c>
    </row>
    <row r="269" spans="2:11" s="85" customFormat="1" ht="45" hidden="1">
      <c r="B269" s="82" t="s">
        <v>19</v>
      </c>
      <c r="C269" s="80" t="s">
        <v>483</v>
      </c>
      <c r="D269" s="80" t="s">
        <v>485</v>
      </c>
      <c r="E269" s="84" t="s">
        <v>20</v>
      </c>
      <c r="F269" s="140"/>
      <c r="G269" s="80"/>
      <c r="H269" s="142">
        <f>'Прил.4'!H269</f>
        <v>20</v>
      </c>
      <c r="I269" s="142">
        <f>'Прил.4'!I269</f>
        <v>20</v>
      </c>
      <c r="J269" s="142">
        <f t="shared" si="8"/>
        <v>100</v>
      </c>
      <c r="K269" s="142">
        <f t="shared" si="9"/>
        <v>0</v>
      </c>
    </row>
    <row r="270" spans="2:11" s="85" customFormat="1" ht="45" hidden="1">
      <c r="B270" s="82" t="s">
        <v>21</v>
      </c>
      <c r="C270" s="80" t="s">
        <v>483</v>
      </c>
      <c r="D270" s="80" t="s">
        <v>485</v>
      </c>
      <c r="E270" s="84" t="s">
        <v>22</v>
      </c>
      <c r="F270" s="140"/>
      <c r="G270" s="80"/>
      <c r="H270" s="142">
        <f>'Прил.4'!H270</f>
        <v>20</v>
      </c>
      <c r="I270" s="142">
        <f>'Прил.4'!I270</f>
        <v>20</v>
      </c>
      <c r="J270" s="142">
        <f t="shared" si="8"/>
        <v>100</v>
      </c>
      <c r="K270" s="142">
        <f t="shared" si="9"/>
        <v>0</v>
      </c>
    </row>
    <row r="271" spans="2:11" s="85" customFormat="1" ht="30" hidden="1">
      <c r="B271" s="82" t="s">
        <v>8</v>
      </c>
      <c r="C271" s="80" t="s">
        <v>483</v>
      </c>
      <c r="D271" s="80" t="s">
        <v>485</v>
      </c>
      <c r="E271" s="84" t="s">
        <v>22</v>
      </c>
      <c r="F271" s="80" t="s">
        <v>9</v>
      </c>
      <c r="G271" s="80"/>
      <c r="H271" s="142">
        <f>'Прил.4'!H271</f>
        <v>20</v>
      </c>
      <c r="I271" s="142">
        <f>'Прил.4'!I271</f>
        <v>20</v>
      </c>
      <c r="J271" s="142">
        <f t="shared" si="8"/>
        <v>100</v>
      </c>
      <c r="K271" s="142">
        <f t="shared" si="9"/>
        <v>0</v>
      </c>
    </row>
    <row r="272" spans="2:11" s="85" customFormat="1" ht="15.75" hidden="1">
      <c r="B272" s="82" t="s">
        <v>131</v>
      </c>
      <c r="C272" s="80" t="s">
        <v>483</v>
      </c>
      <c r="D272" s="80" t="s">
        <v>485</v>
      </c>
      <c r="E272" s="84" t="s">
        <v>22</v>
      </c>
      <c r="F272" s="140">
        <v>612</v>
      </c>
      <c r="G272" s="80"/>
      <c r="H272" s="142">
        <f>'Прил.4'!H272</f>
        <v>20</v>
      </c>
      <c r="I272" s="142">
        <f>'Прил.4'!I272</f>
        <v>20</v>
      </c>
      <c r="J272" s="142">
        <f t="shared" si="8"/>
        <v>100</v>
      </c>
      <c r="K272" s="142">
        <f t="shared" si="9"/>
        <v>0</v>
      </c>
    </row>
    <row r="273" spans="2:11" s="85" customFormat="1" ht="15.75" hidden="1">
      <c r="B273" s="82" t="s">
        <v>512</v>
      </c>
      <c r="C273" s="80" t="s">
        <v>483</v>
      </c>
      <c r="D273" s="80" t="s">
        <v>485</v>
      </c>
      <c r="E273" s="84" t="s">
        <v>22</v>
      </c>
      <c r="F273" s="140">
        <v>612</v>
      </c>
      <c r="G273" s="80" t="s">
        <v>503</v>
      </c>
      <c r="H273" s="142">
        <f>'Прил.4'!H273</f>
        <v>20</v>
      </c>
      <c r="I273" s="142">
        <f>'Прил.4'!I273</f>
        <v>20</v>
      </c>
      <c r="J273" s="142">
        <f t="shared" si="8"/>
        <v>100</v>
      </c>
      <c r="K273" s="142">
        <f t="shared" si="9"/>
        <v>0</v>
      </c>
    </row>
    <row r="274" spans="2:11" s="85" customFormat="1" ht="45" hidden="1">
      <c r="B274" s="82" t="s">
        <v>27</v>
      </c>
      <c r="C274" s="80" t="s">
        <v>483</v>
      </c>
      <c r="D274" s="80" t="s">
        <v>485</v>
      </c>
      <c r="E274" s="84" t="s">
        <v>28</v>
      </c>
      <c r="F274" s="140"/>
      <c r="G274" s="80"/>
      <c r="H274" s="142">
        <f>'Прил.4'!H274</f>
        <v>67</v>
      </c>
      <c r="I274" s="142">
        <f>'Прил.4'!I274</f>
        <v>44.2</v>
      </c>
      <c r="J274" s="142">
        <f t="shared" si="8"/>
        <v>65.97014925373135</v>
      </c>
      <c r="K274" s="142">
        <f t="shared" si="9"/>
        <v>22.799999999999997</v>
      </c>
    </row>
    <row r="275" spans="2:11" s="85" customFormat="1" ht="60" hidden="1">
      <c r="B275" s="82" t="s">
        <v>29</v>
      </c>
      <c r="C275" s="80" t="s">
        <v>483</v>
      </c>
      <c r="D275" s="80" t="s">
        <v>485</v>
      </c>
      <c r="E275" s="84" t="s">
        <v>30</v>
      </c>
      <c r="F275" s="140"/>
      <c r="G275" s="80"/>
      <c r="H275" s="142">
        <f>'Прил.4'!H275</f>
        <v>67</v>
      </c>
      <c r="I275" s="142">
        <f>'Прил.4'!I275</f>
        <v>44.2</v>
      </c>
      <c r="J275" s="142">
        <f t="shared" si="8"/>
        <v>65.97014925373135</v>
      </c>
      <c r="K275" s="142">
        <f t="shared" si="9"/>
        <v>22.799999999999997</v>
      </c>
    </row>
    <row r="276" spans="2:11" s="85" customFormat="1" ht="30" hidden="1">
      <c r="B276" s="82" t="s">
        <v>8</v>
      </c>
      <c r="C276" s="80" t="s">
        <v>483</v>
      </c>
      <c r="D276" s="80" t="s">
        <v>485</v>
      </c>
      <c r="E276" s="84" t="s">
        <v>30</v>
      </c>
      <c r="F276" s="80" t="s">
        <v>9</v>
      </c>
      <c r="G276" s="80"/>
      <c r="H276" s="142">
        <f>'Прил.4'!H276</f>
        <v>67</v>
      </c>
      <c r="I276" s="142">
        <f>'Прил.4'!I276</f>
        <v>44.2</v>
      </c>
      <c r="J276" s="142">
        <f t="shared" si="8"/>
        <v>65.97014925373135</v>
      </c>
      <c r="K276" s="142">
        <f t="shared" si="9"/>
        <v>22.799999999999997</v>
      </c>
    </row>
    <row r="277" spans="2:11" s="85" customFormat="1" ht="15.75" hidden="1">
      <c r="B277" s="82" t="s">
        <v>131</v>
      </c>
      <c r="C277" s="80" t="s">
        <v>483</v>
      </c>
      <c r="D277" s="80" t="s">
        <v>485</v>
      </c>
      <c r="E277" s="84" t="s">
        <v>30</v>
      </c>
      <c r="F277" s="140">
        <v>612</v>
      </c>
      <c r="G277" s="80"/>
      <c r="H277" s="142">
        <f>'Прил.4'!H277</f>
        <v>67</v>
      </c>
      <c r="I277" s="142">
        <f>'Прил.4'!I277</f>
        <v>44.2</v>
      </c>
      <c r="J277" s="142">
        <f t="shared" si="8"/>
        <v>65.97014925373135</v>
      </c>
      <c r="K277" s="142">
        <f t="shared" si="9"/>
        <v>22.799999999999997</v>
      </c>
    </row>
    <row r="278" spans="2:11" s="85" customFormat="1" ht="15.75" hidden="1">
      <c r="B278" s="82" t="s">
        <v>512</v>
      </c>
      <c r="C278" s="80" t="s">
        <v>483</v>
      </c>
      <c r="D278" s="80" t="s">
        <v>485</v>
      </c>
      <c r="E278" s="84" t="s">
        <v>30</v>
      </c>
      <c r="F278" s="140">
        <v>612</v>
      </c>
      <c r="G278" s="80" t="s">
        <v>503</v>
      </c>
      <c r="H278" s="142">
        <f>'Прил.4'!H278</f>
        <v>67</v>
      </c>
      <c r="I278" s="142">
        <f>'Прил.4'!I278</f>
        <v>44.2</v>
      </c>
      <c r="J278" s="142">
        <f t="shared" si="8"/>
        <v>65.97014925373135</v>
      </c>
      <c r="K278" s="142">
        <f t="shared" si="9"/>
        <v>22.799999999999997</v>
      </c>
    </row>
    <row r="279" spans="2:11" s="85" customFormat="1" ht="60" hidden="1">
      <c r="B279" s="82" t="s">
        <v>37</v>
      </c>
      <c r="C279" s="80" t="s">
        <v>483</v>
      </c>
      <c r="D279" s="80" t="s">
        <v>485</v>
      </c>
      <c r="E279" s="84" t="s">
        <v>38</v>
      </c>
      <c r="F279" s="140"/>
      <c r="G279" s="80"/>
      <c r="H279" s="142">
        <f>'Прил.4'!H279</f>
        <v>560.8</v>
      </c>
      <c r="I279" s="142">
        <f>'Прил.4'!I279</f>
        <v>0</v>
      </c>
      <c r="J279" s="142">
        <f t="shared" si="8"/>
        <v>0</v>
      </c>
      <c r="K279" s="142">
        <f t="shared" si="9"/>
        <v>560.8</v>
      </c>
    </row>
    <row r="280" spans="2:11" s="85" customFormat="1" ht="60" hidden="1">
      <c r="B280" s="82" t="s">
        <v>122</v>
      </c>
      <c r="C280" s="80" t="s">
        <v>483</v>
      </c>
      <c r="D280" s="80" t="s">
        <v>485</v>
      </c>
      <c r="E280" s="84" t="s">
        <v>50</v>
      </c>
      <c r="F280" s="140"/>
      <c r="G280" s="80"/>
      <c r="H280" s="142">
        <f>'Прил.4'!H280</f>
        <v>560.8</v>
      </c>
      <c r="I280" s="142">
        <f>'Прил.4'!I280</f>
        <v>0</v>
      </c>
      <c r="J280" s="142">
        <f t="shared" si="8"/>
        <v>0</v>
      </c>
      <c r="K280" s="142">
        <f t="shared" si="9"/>
        <v>560.8</v>
      </c>
    </row>
    <row r="281" spans="2:11" s="85" customFormat="1" ht="30" hidden="1">
      <c r="B281" s="82" t="s">
        <v>8</v>
      </c>
      <c r="C281" s="80" t="s">
        <v>483</v>
      </c>
      <c r="D281" s="80" t="s">
        <v>485</v>
      </c>
      <c r="E281" s="84" t="s">
        <v>50</v>
      </c>
      <c r="F281" s="80" t="s">
        <v>9</v>
      </c>
      <c r="G281" s="80"/>
      <c r="H281" s="142">
        <f>'Прил.4'!H281</f>
        <v>560.8</v>
      </c>
      <c r="I281" s="142">
        <f>'Прил.4'!I281</f>
        <v>0</v>
      </c>
      <c r="J281" s="142">
        <f t="shared" si="8"/>
        <v>0</v>
      </c>
      <c r="K281" s="142">
        <f t="shared" si="9"/>
        <v>560.8</v>
      </c>
    </row>
    <row r="282" spans="2:11" s="85" customFormat="1" ht="15.75" hidden="1">
      <c r="B282" s="82" t="s">
        <v>131</v>
      </c>
      <c r="C282" s="80" t="s">
        <v>483</v>
      </c>
      <c r="D282" s="80" t="s">
        <v>485</v>
      </c>
      <c r="E282" s="84" t="s">
        <v>50</v>
      </c>
      <c r="F282" s="140">
        <v>612</v>
      </c>
      <c r="G282" s="80"/>
      <c r="H282" s="142">
        <f>'Прил.4'!H282</f>
        <v>560.8</v>
      </c>
      <c r="I282" s="142">
        <f>'Прил.4'!I282</f>
        <v>0</v>
      </c>
      <c r="J282" s="142">
        <f t="shared" si="8"/>
        <v>0</v>
      </c>
      <c r="K282" s="142">
        <f t="shared" si="9"/>
        <v>560.8</v>
      </c>
    </row>
    <row r="283" spans="2:11" s="85" customFormat="1" ht="15.75" hidden="1">
      <c r="B283" s="82" t="s">
        <v>512</v>
      </c>
      <c r="C283" s="80" t="s">
        <v>483</v>
      </c>
      <c r="D283" s="80" t="s">
        <v>485</v>
      </c>
      <c r="E283" s="84" t="s">
        <v>50</v>
      </c>
      <c r="F283" s="140">
        <v>612</v>
      </c>
      <c r="G283" s="80" t="s">
        <v>503</v>
      </c>
      <c r="H283" s="142">
        <f>'Прил.4'!H283</f>
        <v>560.8</v>
      </c>
      <c r="I283" s="142">
        <f>'Прил.4'!I283</f>
        <v>0</v>
      </c>
      <c r="J283" s="142">
        <f t="shared" si="8"/>
        <v>0</v>
      </c>
      <c r="K283" s="142">
        <f t="shared" si="9"/>
        <v>560.8</v>
      </c>
    </row>
    <row r="284" spans="2:11" s="85" customFormat="1" ht="15.75">
      <c r="B284" s="82" t="s">
        <v>217</v>
      </c>
      <c r="C284" s="80" t="s">
        <v>483</v>
      </c>
      <c r="D284" s="80" t="s">
        <v>486</v>
      </c>
      <c r="E284" s="80"/>
      <c r="F284" s="80"/>
      <c r="G284" s="80"/>
      <c r="H284" s="142">
        <f>'Прил.4'!H284</f>
        <v>1375.9</v>
      </c>
      <c r="I284" s="142">
        <f>'Прил.4'!I284</f>
        <v>329.5</v>
      </c>
      <c r="J284" s="142">
        <f t="shared" si="8"/>
        <v>23.947961334399302</v>
      </c>
      <c r="K284" s="142">
        <f t="shared" si="9"/>
        <v>1046.4</v>
      </c>
    </row>
    <row r="285" spans="2:11" s="85" customFormat="1" ht="15.75" hidden="1">
      <c r="B285" s="81" t="s">
        <v>514</v>
      </c>
      <c r="C285" s="80" t="s">
        <v>483</v>
      </c>
      <c r="D285" s="80" t="s">
        <v>486</v>
      </c>
      <c r="E285" s="84" t="s">
        <v>515</v>
      </c>
      <c r="F285" s="78"/>
      <c r="G285" s="78"/>
      <c r="H285" s="142">
        <f>'Прил.4'!H285</f>
        <v>81.7</v>
      </c>
      <c r="I285" s="142">
        <f>'Прил.4'!I285</f>
        <v>22.3</v>
      </c>
      <c r="J285" s="142">
        <f t="shared" si="8"/>
        <v>27.294981640146883</v>
      </c>
      <c r="K285" s="142">
        <f t="shared" si="9"/>
        <v>59.400000000000006</v>
      </c>
    </row>
    <row r="286" spans="2:11" s="85" customFormat="1" ht="30.75" hidden="1">
      <c r="B286" s="81" t="s">
        <v>173</v>
      </c>
      <c r="C286" s="80" t="s">
        <v>483</v>
      </c>
      <c r="D286" s="80" t="s">
        <v>486</v>
      </c>
      <c r="E286" s="84" t="s">
        <v>51</v>
      </c>
      <c r="F286" s="83"/>
      <c r="G286" s="83"/>
      <c r="H286" s="142">
        <f>'Прил.4'!H286</f>
        <v>81.7</v>
      </c>
      <c r="I286" s="142">
        <f>'Прил.4'!I286</f>
        <v>22.3</v>
      </c>
      <c r="J286" s="142">
        <f t="shared" si="8"/>
        <v>27.294981640146883</v>
      </c>
      <c r="K286" s="142">
        <f t="shared" si="9"/>
        <v>59.400000000000006</v>
      </c>
    </row>
    <row r="287" spans="2:11" s="85" customFormat="1" ht="15.75" hidden="1">
      <c r="B287" s="81" t="s">
        <v>60</v>
      </c>
      <c r="C287" s="80" t="s">
        <v>483</v>
      </c>
      <c r="D287" s="80" t="s">
        <v>486</v>
      </c>
      <c r="E287" s="84" t="s">
        <v>51</v>
      </c>
      <c r="F287" s="83">
        <v>300</v>
      </c>
      <c r="G287" s="83"/>
      <c r="H287" s="142">
        <f>'Прил.4'!H287</f>
        <v>81.7</v>
      </c>
      <c r="I287" s="142">
        <f>'Прил.4'!I287</f>
        <v>22.3</v>
      </c>
      <c r="J287" s="142">
        <f t="shared" si="8"/>
        <v>27.294981640146883</v>
      </c>
      <c r="K287" s="142">
        <f t="shared" si="9"/>
        <v>59.400000000000006</v>
      </c>
    </row>
    <row r="288" spans="2:11" s="85" customFormat="1" ht="30.75" hidden="1">
      <c r="B288" s="81" t="s">
        <v>299</v>
      </c>
      <c r="C288" s="80" t="s">
        <v>483</v>
      </c>
      <c r="D288" s="80" t="s">
        <v>486</v>
      </c>
      <c r="E288" s="84" t="s">
        <v>51</v>
      </c>
      <c r="F288" s="83">
        <v>320</v>
      </c>
      <c r="G288" s="83"/>
      <c r="H288" s="142">
        <f>'Прил.4'!H288</f>
        <v>81.7</v>
      </c>
      <c r="I288" s="142">
        <f>'Прил.4'!I288</f>
        <v>22.3</v>
      </c>
      <c r="J288" s="142">
        <f t="shared" si="8"/>
        <v>27.294981640146883</v>
      </c>
      <c r="K288" s="142">
        <f t="shared" si="9"/>
        <v>59.400000000000006</v>
      </c>
    </row>
    <row r="289" spans="2:11" s="85" customFormat="1" ht="15.75" hidden="1">
      <c r="B289" s="82" t="s">
        <v>498</v>
      </c>
      <c r="C289" s="80" t="s">
        <v>483</v>
      </c>
      <c r="D289" s="80" t="s">
        <v>486</v>
      </c>
      <c r="E289" s="84" t="s">
        <v>51</v>
      </c>
      <c r="F289" s="83">
        <v>320</v>
      </c>
      <c r="G289" s="83">
        <v>3</v>
      </c>
      <c r="H289" s="142">
        <f>'Прил.4'!H289</f>
        <v>81.7</v>
      </c>
      <c r="I289" s="142">
        <f>'Прил.4'!I289</f>
        <v>22.3</v>
      </c>
      <c r="J289" s="142">
        <f t="shared" si="8"/>
        <v>27.294981640146883</v>
      </c>
      <c r="K289" s="142">
        <f t="shared" si="9"/>
        <v>59.400000000000006</v>
      </c>
    </row>
    <row r="290" spans="2:11" s="85" customFormat="1" ht="45" hidden="1">
      <c r="B290" s="82" t="s">
        <v>61</v>
      </c>
      <c r="C290" s="80" t="s">
        <v>483</v>
      </c>
      <c r="D290" s="80" t="s">
        <v>486</v>
      </c>
      <c r="E290" s="83" t="s">
        <v>62</v>
      </c>
      <c r="F290" s="80"/>
      <c r="G290" s="80"/>
      <c r="H290" s="142">
        <f>'Прил.4'!H290</f>
        <v>7</v>
      </c>
      <c r="I290" s="142">
        <f>'Прил.4'!I290</f>
        <v>0</v>
      </c>
      <c r="J290" s="142">
        <f t="shared" si="8"/>
        <v>0</v>
      </c>
      <c r="K290" s="142">
        <f t="shared" si="9"/>
        <v>7</v>
      </c>
    </row>
    <row r="291" spans="2:11" s="85" customFormat="1" ht="60" hidden="1">
      <c r="B291" s="82" t="s">
        <v>63</v>
      </c>
      <c r="C291" s="80" t="s">
        <v>483</v>
      </c>
      <c r="D291" s="80" t="s">
        <v>486</v>
      </c>
      <c r="E291" s="83" t="s">
        <v>64</v>
      </c>
      <c r="F291" s="80"/>
      <c r="G291" s="80"/>
      <c r="H291" s="142">
        <f>'Прил.4'!H291</f>
        <v>1</v>
      </c>
      <c r="I291" s="142">
        <f>'Прил.4'!I291</f>
        <v>0</v>
      </c>
      <c r="J291" s="142">
        <f t="shared" si="8"/>
        <v>0</v>
      </c>
      <c r="K291" s="142">
        <f t="shared" si="9"/>
        <v>1</v>
      </c>
    </row>
    <row r="292" spans="2:11" s="85" customFormat="1" ht="60" hidden="1">
      <c r="B292" s="82" t="s">
        <v>65</v>
      </c>
      <c r="C292" s="80" t="s">
        <v>483</v>
      </c>
      <c r="D292" s="80" t="s">
        <v>486</v>
      </c>
      <c r="E292" s="83" t="s">
        <v>66</v>
      </c>
      <c r="F292" s="140"/>
      <c r="G292" s="80"/>
      <c r="H292" s="142">
        <f>'Прил.4'!H292</f>
        <v>1</v>
      </c>
      <c r="I292" s="142">
        <f>'Прил.4'!I292</f>
        <v>0</v>
      </c>
      <c r="J292" s="142">
        <f t="shared" si="8"/>
        <v>0</v>
      </c>
      <c r="K292" s="142">
        <f t="shared" si="9"/>
        <v>1</v>
      </c>
    </row>
    <row r="293" spans="2:11" s="85" customFormat="1" ht="15.75" hidden="1">
      <c r="B293" s="81" t="s">
        <v>524</v>
      </c>
      <c r="C293" s="80" t="s">
        <v>483</v>
      </c>
      <c r="D293" s="80" t="s">
        <v>486</v>
      </c>
      <c r="E293" s="83" t="s">
        <v>66</v>
      </c>
      <c r="F293" s="80" t="s">
        <v>525</v>
      </c>
      <c r="G293" s="80"/>
      <c r="H293" s="142">
        <f>'Прил.4'!H293</f>
        <v>1</v>
      </c>
      <c r="I293" s="142">
        <f>'Прил.4'!I293</f>
        <v>0</v>
      </c>
      <c r="J293" s="142">
        <f t="shared" si="8"/>
        <v>0</v>
      </c>
      <c r="K293" s="142">
        <f t="shared" si="9"/>
        <v>1</v>
      </c>
    </row>
    <row r="294" spans="2:11" s="85" customFormat="1" ht="30.75" hidden="1">
      <c r="B294" s="81" t="s">
        <v>526</v>
      </c>
      <c r="C294" s="80" t="s">
        <v>483</v>
      </c>
      <c r="D294" s="80" t="s">
        <v>486</v>
      </c>
      <c r="E294" s="83" t="s">
        <v>66</v>
      </c>
      <c r="F294" s="80" t="s">
        <v>527</v>
      </c>
      <c r="G294" s="80"/>
      <c r="H294" s="142">
        <f>'Прил.4'!H294</f>
        <v>1</v>
      </c>
      <c r="I294" s="142">
        <f>'Прил.4'!I294</f>
        <v>0</v>
      </c>
      <c r="J294" s="142">
        <f t="shared" si="8"/>
        <v>0</v>
      </c>
      <c r="K294" s="142">
        <f t="shared" si="9"/>
        <v>1</v>
      </c>
    </row>
    <row r="295" spans="2:11" s="85" customFormat="1" ht="15.75" hidden="1">
      <c r="B295" s="82" t="s">
        <v>512</v>
      </c>
      <c r="C295" s="80" t="s">
        <v>483</v>
      </c>
      <c r="D295" s="80" t="s">
        <v>486</v>
      </c>
      <c r="E295" s="83" t="s">
        <v>66</v>
      </c>
      <c r="F295" s="80" t="s">
        <v>527</v>
      </c>
      <c r="G295" s="80" t="s">
        <v>503</v>
      </c>
      <c r="H295" s="142">
        <f>'Прил.4'!H295</f>
        <v>1</v>
      </c>
      <c r="I295" s="142">
        <f>'Прил.4'!I295</f>
        <v>0</v>
      </c>
      <c r="J295" s="142">
        <f t="shared" si="8"/>
        <v>0</v>
      </c>
      <c r="K295" s="142">
        <f t="shared" si="9"/>
        <v>1</v>
      </c>
    </row>
    <row r="296" spans="2:11" s="85" customFormat="1" ht="60" hidden="1">
      <c r="B296" s="82" t="s">
        <v>67</v>
      </c>
      <c r="C296" s="80" t="s">
        <v>483</v>
      </c>
      <c r="D296" s="80" t="s">
        <v>486</v>
      </c>
      <c r="E296" s="83" t="s">
        <v>68</v>
      </c>
      <c r="F296" s="80"/>
      <c r="G296" s="80"/>
      <c r="H296" s="142">
        <f>'Прил.4'!H296</f>
        <v>6</v>
      </c>
      <c r="I296" s="142">
        <f>'Прил.4'!I296</f>
        <v>0</v>
      </c>
      <c r="J296" s="142">
        <f t="shared" si="8"/>
        <v>0</v>
      </c>
      <c r="K296" s="142">
        <f t="shared" si="9"/>
        <v>6</v>
      </c>
    </row>
    <row r="297" spans="2:11" s="85" customFormat="1" ht="60" hidden="1">
      <c r="B297" s="82" t="s">
        <v>69</v>
      </c>
      <c r="C297" s="80" t="s">
        <v>483</v>
      </c>
      <c r="D297" s="80" t="s">
        <v>486</v>
      </c>
      <c r="E297" s="83" t="s">
        <v>70</v>
      </c>
      <c r="F297" s="80"/>
      <c r="G297" s="80"/>
      <c r="H297" s="142">
        <f>'Прил.4'!H297</f>
        <v>6</v>
      </c>
      <c r="I297" s="142">
        <f>'Прил.4'!I297</f>
        <v>0</v>
      </c>
      <c r="J297" s="142">
        <f t="shared" si="8"/>
        <v>0</v>
      </c>
      <c r="K297" s="142">
        <f t="shared" si="9"/>
        <v>6</v>
      </c>
    </row>
    <row r="298" spans="2:11" s="85" customFormat="1" ht="15.75" hidden="1">
      <c r="B298" s="81" t="s">
        <v>524</v>
      </c>
      <c r="C298" s="80" t="s">
        <v>483</v>
      </c>
      <c r="D298" s="80" t="s">
        <v>486</v>
      </c>
      <c r="E298" s="83" t="s">
        <v>70</v>
      </c>
      <c r="F298" s="80" t="s">
        <v>525</v>
      </c>
      <c r="G298" s="80"/>
      <c r="H298" s="142">
        <f>'Прил.4'!H298</f>
        <v>6</v>
      </c>
      <c r="I298" s="142">
        <f>'Прил.4'!I298</f>
        <v>0</v>
      </c>
      <c r="J298" s="142">
        <f t="shared" si="8"/>
        <v>0</v>
      </c>
      <c r="K298" s="142">
        <f t="shared" si="9"/>
        <v>6</v>
      </c>
    </row>
    <row r="299" spans="2:11" s="85" customFormat="1" ht="30.75" hidden="1">
      <c r="B299" s="81" t="s">
        <v>526</v>
      </c>
      <c r="C299" s="80" t="s">
        <v>483</v>
      </c>
      <c r="D299" s="80" t="s">
        <v>486</v>
      </c>
      <c r="E299" s="83" t="s">
        <v>70</v>
      </c>
      <c r="F299" s="80" t="s">
        <v>527</v>
      </c>
      <c r="G299" s="80"/>
      <c r="H299" s="142">
        <f>'Прил.4'!H299</f>
        <v>6</v>
      </c>
      <c r="I299" s="142">
        <f>'Прил.4'!I299</f>
        <v>0</v>
      </c>
      <c r="J299" s="142">
        <f t="shared" si="8"/>
        <v>0</v>
      </c>
      <c r="K299" s="142">
        <f t="shared" si="9"/>
        <v>6</v>
      </c>
    </row>
    <row r="300" spans="2:11" s="85" customFormat="1" ht="15.75" hidden="1">
      <c r="B300" s="82" t="s">
        <v>512</v>
      </c>
      <c r="C300" s="80" t="s">
        <v>483</v>
      </c>
      <c r="D300" s="80" t="s">
        <v>486</v>
      </c>
      <c r="E300" s="83" t="s">
        <v>70</v>
      </c>
      <c r="F300" s="80" t="s">
        <v>527</v>
      </c>
      <c r="G300" s="80" t="s">
        <v>503</v>
      </c>
      <c r="H300" s="142">
        <f>'Прил.4'!H300</f>
        <v>6</v>
      </c>
      <c r="I300" s="142">
        <f>'Прил.4'!I300</f>
        <v>0</v>
      </c>
      <c r="J300" s="142">
        <f t="shared" si="8"/>
        <v>0</v>
      </c>
      <c r="K300" s="142">
        <f t="shared" si="9"/>
        <v>6</v>
      </c>
    </row>
    <row r="301" spans="2:11" s="85" customFormat="1" ht="45" hidden="1">
      <c r="B301" s="82" t="s">
        <v>367</v>
      </c>
      <c r="C301" s="80" t="s">
        <v>483</v>
      </c>
      <c r="D301" s="80" t="s">
        <v>486</v>
      </c>
      <c r="E301" s="83" t="s">
        <v>71</v>
      </c>
      <c r="F301" s="80"/>
      <c r="G301" s="80"/>
      <c r="H301" s="142">
        <f>'Прил.4'!H301</f>
        <v>6</v>
      </c>
      <c r="I301" s="142">
        <f>'Прил.4'!I301</f>
        <v>0</v>
      </c>
      <c r="J301" s="142">
        <f t="shared" si="8"/>
        <v>0</v>
      </c>
      <c r="K301" s="142">
        <f t="shared" si="9"/>
        <v>6</v>
      </c>
    </row>
    <row r="302" spans="2:11" s="85" customFormat="1" ht="60" hidden="1">
      <c r="B302" s="82" t="s">
        <v>123</v>
      </c>
      <c r="C302" s="80" t="s">
        <v>483</v>
      </c>
      <c r="D302" s="80" t="s">
        <v>486</v>
      </c>
      <c r="E302" s="83" t="s">
        <v>73</v>
      </c>
      <c r="F302" s="80"/>
      <c r="G302" s="80"/>
      <c r="H302" s="142">
        <f>'Прил.4'!H302</f>
        <v>6</v>
      </c>
      <c r="I302" s="142">
        <f>'Прил.4'!I302</f>
        <v>0</v>
      </c>
      <c r="J302" s="142">
        <f t="shared" si="8"/>
        <v>0</v>
      </c>
      <c r="K302" s="142">
        <f t="shared" si="9"/>
        <v>6</v>
      </c>
    </row>
    <row r="303" spans="2:11" s="85" customFormat="1" ht="75" hidden="1">
      <c r="B303" s="82" t="s">
        <v>124</v>
      </c>
      <c r="C303" s="80" t="s">
        <v>483</v>
      </c>
      <c r="D303" s="80" t="s">
        <v>486</v>
      </c>
      <c r="E303" s="148" t="s">
        <v>75</v>
      </c>
      <c r="F303" s="80"/>
      <c r="G303" s="80"/>
      <c r="H303" s="142">
        <f>'Прил.4'!H303</f>
        <v>6</v>
      </c>
      <c r="I303" s="142">
        <f>'Прил.4'!I303</f>
        <v>0</v>
      </c>
      <c r="J303" s="142">
        <f t="shared" si="8"/>
        <v>0</v>
      </c>
      <c r="K303" s="142">
        <f t="shared" si="9"/>
        <v>6</v>
      </c>
    </row>
    <row r="304" spans="2:11" s="85" customFormat="1" ht="15.75" hidden="1">
      <c r="B304" s="81" t="s">
        <v>524</v>
      </c>
      <c r="C304" s="80" t="s">
        <v>483</v>
      </c>
      <c r="D304" s="80" t="s">
        <v>486</v>
      </c>
      <c r="E304" s="148" t="s">
        <v>75</v>
      </c>
      <c r="F304" s="80" t="s">
        <v>525</v>
      </c>
      <c r="G304" s="80"/>
      <c r="H304" s="142">
        <f>'Прил.4'!H304</f>
        <v>6</v>
      </c>
      <c r="I304" s="142">
        <f>'Прил.4'!I304</f>
        <v>0</v>
      </c>
      <c r="J304" s="142">
        <f t="shared" si="8"/>
        <v>0</v>
      </c>
      <c r="K304" s="142">
        <f t="shared" si="9"/>
        <v>6</v>
      </c>
    </row>
    <row r="305" spans="2:11" s="85" customFormat="1" ht="30.75" hidden="1">
      <c r="B305" s="81" t="s">
        <v>526</v>
      </c>
      <c r="C305" s="80" t="s">
        <v>483</v>
      </c>
      <c r="D305" s="80" t="s">
        <v>486</v>
      </c>
      <c r="E305" s="148" t="s">
        <v>75</v>
      </c>
      <c r="F305" s="80" t="s">
        <v>527</v>
      </c>
      <c r="G305" s="80"/>
      <c r="H305" s="142">
        <f>'Прил.4'!H305</f>
        <v>6</v>
      </c>
      <c r="I305" s="142">
        <f>'Прил.4'!I305</f>
        <v>0</v>
      </c>
      <c r="J305" s="142">
        <f t="shared" si="8"/>
        <v>0</v>
      </c>
      <c r="K305" s="142">
        <f t="shared" si="9"/>
        <v>6</v>
      </c>
    </row>
    <row r="306" spans="2:11" s="85" customFormat="1" ht="15.75" hidden="1">
      <c r="B306" s="82" t="s">
        <v>512</v>
      </c>
      <c r="C306" s="80" t="s">
        <v>483</v>
      </c>
      <c r="D306" s="80" t="s">
        <v>486</v>
      </c>
      <c r="E306" s="148" t="s">
        <v>75</v>
      </c>
      <c r="F306" s="80" t="s">
        <v>527</v>
      </c>
      <c r="G306" s="80" t="s">
        <v>503</v>
      </c>
      <c r="H306" s="142">
        <f>'Прил.4'!H306</f>
        <v>6</v>
      </c>
      <c r="I306" s="142">
        <f>'Прил.4'!I306</f>
        <v>0</v>
      </c>
      <c r="J306" s="142">
        <f t="shared" si="8"/>
        <v>0</v>
      </c>
      <c r="K306" s="142">
        <f t="shared" si="9"/>
        <v>6</v>
      </c>
    </row>
    <row r="307" spans="2:11" s="85" customFormat="1" ht="30" hidden="1">
      <c r="B307" s="82" t="s">
        <v>76</v>
      </c>
      <c r="C307" s="80" t="s">
        <v>483</v>
      </c>
      <c r="D307" s="80" t="s">
        <v>486</v>
      </c>
      <c r="E307" s="83" t="s">
        <v>77</v>
      </c>
      <c r="F307" s="83"/>
      <c r="G307" s="83"/>
      <c r="H307" s="142">
        <f>'Прил.4'!H307</f>
        <v>73</v>
      </c>
      <c r="I307" s="142">
        <f>'Прил.4'!I307</f>
        <v>49.5</v>
      </c>
      <c r="J307" s="142">
        <f t="shared" si="8"/>
        <v>67.8082191780822</v>
      </c>
      <c r="K307" s="142">
        <f t="shared" si="9"/>
        <v>23.5</v>
      </c>
    </row>
    <row r="308" spans="2:11" s="85" customFormat="1" ht="30" hidden="1">
      <c r="B308" s="82" t="s">
        <v>78</v>
      </c>
      <c r="C308" s="80" t="s">
        <v>483</v>
      </c>
      <c r="D308" s="80" t="s">
        <v>486</v>
      </c>
      <c r="E308" s="83" t="s">
        <v>79</v>
      </c>
      <c r="F308" s="83"/>
      <c r="G308" s="83"/>
      <c r="H308" s="142">
        <f>'Прил.4'!H308</f>
        <v>73</v>
      </c>
      <c r="I308" s="142">
        <f>'Прил.4'!I308</f>
        <v>49.5</v>
      </c>
      <c r="J308" s="142">
        <f t="shared" si="8"/>
        <v>67.8082191780822</v>
      </c>
      <c r="K308" s="142">
        <f t="shared" si="9"/>
        <v>23.5</v>
      </c>
    </row>
    <row r="309" spans="2:11" s="85" customFormat="1" ht="15.75" hidden="1">
      <c r="B309" s="81" t="s">
        <v>524</v>
      </c>
      <c r="C309" s="80" t="s">
        <v>483</v>
      </c>
      <c r="D309" s="80" t="s">
        <v>486</v>
      </c>
      <c r="E309" s="83" t="s">
        <v>79</v>
      </c>
      <c r="F309" s="80" t="s">
        <v>525</v>
      </c>
      <c r="G309" s="80"/>
      <c r="H309" s="142">
        <f>'Прил.4'!H309</f>
        <v>73</v>
      </c>
      <c r="I309" s="142">
        <f>'Прил.4'!I309</f>
        <v>49.5</v>
      </c>
      <c r="J309" s="142">
        <f t="shared" si="8"/>
        <v>67.8082191780822</v>
      </c>
      <c r="K309" s="142">
        <f t="shared" si="9"/>
        <v>23.5</v>
      </c>
    </row>
    <row r="310" spans="2:11" s="85" customFormat="1" ht="30.75" hidden="1">
      <c r="B310" s="81" t="s">
        <v>526</v>
      </c>
      <c r="C310" s="80" t="s">
        <v>483</v>
      </c>
      <c r="D310" s="80" t="s">
        <v>486</v>
      </c>
      <c r="E310" s="83" t="s">
        <v>79</v>
      </c>
      <c r="F310" s="80" t="s">
        <v>527</v>
      </c>
      <c r="G310" s="80"/>
      <c r="H310" s="142">
        <f>'Прил.4'!H310</f>
        <v>73</v>
      </c>
      <c r="I310" s="142">
        <f>'Прил.4'!I310</f>
        <v>49.5</v>
      </c>
      <c r="J310" s="142">
        <f t="shared" si="8"/>
        <v>67.8082191780822</v>
      </c>
      <c r="K310" s="142">
        <f t="shared" si="9"/>
        <v>23.5</v>
      </c>
    </row>
    <row r="311" spans="2:11" s="85" customFormat="1" ht="15.75" hidden="1">
      <c r="B311" s="82" t="s">
        <v>512</v>
      </c>
      <c r="C311" s="80" t="s">
        <v>483</v>
      </c>
      <c r="D311" s="80" t="s">
        <v>486</v>
      </c>
      <c r="E311" s="83" t="s">
        <v>79</v>
      </c>
      <c r="F311" s="80" t="s">
        <v>527</v>
      </c>
      <c r="G311" s="80" t="s">
        <v>503</v>
      </c>
      <c r="H311" s="142">
        <f>'Прил.4'!H311</f>
        <v>73</v>
      </c>
      <c r="I311" s="142">
        <f>'Прил.4'!I311</f>
        <v>49.5</v>
      </c>
      <c r="J311" s="142">
        <f t="shared" si="8"/>
        <v>67.8082191780822</v>
      </c>
      <c r="K311" s="142">
        <f t="shared" si="9"/>
        <v>23.5</v>
      </c>
    </row>
    <row r="312" spans="2:11" s="85" customFormat="1" ht="30" hidden="1">
      <c r="B312" s="82" t="s">
        <v>80</v>
      </c>
      <c r="C312" s="80" t="s">
        <v>483</v>
      </c>
      <c r="D312" s="80" t="s">
        <v>486</v>
      </c>
      <c r="E312" s="80" t="s">
        <v>81</v>
      </c>
      <c r="F312" s="80"/>
      <c r="G312" s="80"/>
      <c r="H312" s="142">
        <f>'Прил.4'!H312</f>
        <v>1</v>
      </c>
      <c r="I312" s="142">
        <f>'Прил.4'!I312</f>
        <v>0</v>
      </c>
      <c r="J312" s="142">
        <f t="shared" si="8"/>
        <v>0</v>
      </c>
      <c r="K312" s="142">
        <f t="shared" si="9"/>
        <v>1</v>
      </c>
    </row>
    <row r="313" spans="2:11" s="85" customFormat="1" ht="30" hidden="1">
      <c r="B313" s="82" t="s">
        <v>82</v>
      </c>
      <c r="C313" s="80" t="s">
        <v>483</v>
      </c>
      <c r="D313" s="80" t="s">
        <v>486</v>
      </c>
      <c r="E313" s="80" t="s">
        <v>83</v>
      </c>
      <c r="F313" s="80"/>
      <c r="G313" s="80"/>
      <c r="H313" s="142">
        <f>'Прил.4'!H313</f>
        <v>1</v>
      </c>
      <c r="I313" s="142">
        <f>'Прил.4'!I313</f>
        <v>0</v>
      </c>
      <c r="J313" s="142">
        <f t="shared" si="8"/>
        <v>0</v>
      </c>
      <c r="K313" s="142">
        <f t="shared" si="9"/>
        <v>1</v>
      </c>
    </row>
    <row r="314" spans="2:11" s="85" customFormat="1" ht="15.75" hidden="1">
      <c r="B314" s="81" t="s">
        <v>524</v>
      </c>
      <c r="C314" s="80" t="s">
        <v>483</v>
      </c>
      <c r="D314" s="80" t="s">
        <v>486</v>
      </c>
      <c r="E314" s="80" t="s">
        <v>83</v>
      </c>
      <c r="F314" s="80" t="s">
        <v>525</v>
      </c>
      <c r="G314" s="80"/>
      <c r="H314" s="142">
        <f>'Прил.4'!H314</f>
        <v>1</v>
      </c>
      <c r="I314" s="142">
        <f>'Прил.4'!I314</f>
        <v>0</v>
      </c>
      <c r="J314" s="142">
        <f t="shared" si="8"/>
        <v>0</v>
      </c>
      <c r="K314" s="142">
        <f t="shared" si="9"/>
        <v>1</v>
      </c>
    </row>
    <row r="315" spans="2:11" s="85" customFormat="1" ht="30.75" hidden="1">
      <c r="B315" s="81" t="s">
        <v>526</v>
      </c>
      <c r="C315" s="80" t="s">
        <v>483</v>
      </c>
      <c r="D315" s="80" t="s">
        <v>486</v>
      </c>
      <c r="E315" s="80" t="s">
        <v>83</v>
      </c>
      <c r="F315" s="80" t="s">
        <v>527</v>
      </c>
      <c r="G315" s="80"/>
      <c r="H315" s="142">
        <f>'Прил.4'!H315</f>
        <v>1</v>
      </c>
      <c r="I315" s="142">
        <f>'Прил.4'!I315</f>
        <v>0</v>
      </c>
      <c r="J315" s="142">
        <f t="shared" si="8"/>
        <v>0</v>
      </c>
      <c r="K315" s="142">
        <f t="shared" si="9"/>
        <v>1</v>
      </c>
    </row>
    <row r="316" spans="2:11" s="85" customFormat="1" ht="15.75" hidden="1">
      <c r="B316" s="82" t="s">
        <v>512</v>
      </c>
      <c r="C316" s="80" t="s">
        <v>483</v>
      </c>
      <c r="D316" s="80" t="s">
        <v>486</v>
      </c>
      <c r="E316" s="80" t="s">
        <v>83</v>
      </c>
      <c r="F316" s="80" t="s">
        <v>527</v>
      </c>
      <c r="G316" s="80" t="s">
        <v>503</v>
      </c>
      <c r="H316" s="142">
        <f>'Прил.4'!H316</f>
        <v>1</v>
      </c>
      <c r="I316" s="142">
        <f>'Прил.4'!I316</f>
        <v>0</v>
      </c>
      <c r="J316" s="142">
        <f t="shared" si="8"/>
        <v>0</v>
      </c>
      <c r="K316" s="142">
        <f t="shared" si="9"/>
        <v>1</v>
      </c>
    </row>
    <row r="317" spans="2:11" s="85" customFormat="1" ht="30" hidden="1">
      <c r="B317" s="82" t="s">
        <v>511</v>
      </c>
      <c r="C317" s="80" t="s">
        <v>483</v>
      </c>
      <c r="D317" s="80" t="s">
        <v>486</v>
      </c>
      <c r="E317" s="80" t="s">
        <v>84</v>
      </c>
      <c r="F317" s="80"/>
      <c r="G317" s="80"/>
      <c r="H317" s="142">
        <f>'Прил.4'!H317</f>
        <v>1082.2</v>
      </c>
      <c r="I317" s="142">
        <f>'Прил.4'!I317</f>
        <v>184.8</v>
      </c>
      <c r="J317" s="142">
        <f t="shared" si="8"/>
        <v>17.076326002587322</v>
      </c>
      <c r="K317" s="142">
        <f t="shared" si="9"/>
        <v>897.4000000000001</v>
      </c>
    </row>
    <row r="318" spans="2:11" s="85" customFormat="1" ht="45" hidden="1">
      <c r="B318" s="82" t="s">
        <v>510</v>
      </c>
      <c r="C318" s="80" t="s">
        <v>483</v>
      </c>
      <c r="D318" s="80" t="s">
        <v>486</v>
      </c>
      <c r="E318" s="80" t="s">
        <v>85</v>
      </c>
      <c r="F318" s="78"/>
      <c r="G318" s="80"/>
      <c r="H318" s="142">
        <f>'Прил.4'!H318</f>
        <v>1082.2</v>
      </c>
      <c r="I318" s="142">
        <f>'Прил.4'!I318</f>
        <v>184.8</v>
      </c>
      <c r="J318" s="142">
        <f t="shared" si="8"/>
        <v>17.076326002587322</v>
      </c>
      <c r="K318" s="142">
        <f t="shared" si="9"/>
        <v>897.4000000000001</v>
      </c>
    </row>
    <row r="319" spans="2:11" s="85" customFormat="1" ht="15.75" hidden="1">
      <c r="B319" s="81" t="s">
        <v>524</v>
      </c>
      <c r="C319" s="80" t="s">
        <v>483</v>
      </c>
      <c r="D319" s="80" t="s">
        <v>486</v>
      </c>
      <c r="E319" s="80" t="s">
        <v>85</v>
      </c>
      <c r="F319" s="80" t="s">
        <v>525</v>
      </c>
      <c r="G319" s="80"/>
      <c r="H319" s="142">
        <f>'Прил.4'!H319</f>
        <v>16.2</v>
      </c>
      <c r="I319" s="142">
        <f>'Прил.4'!I319</f>
        <v>7.3</v>
      </c>
      <c r="J319" s="142">
        <f t="shared" si="8"/>
        <v>45.06172839506173</v>
      </c>
      <c r="K319" s="142">
        <f t="shared" si="9"/>
        <v>8.899999999999999</v>
      </c>
    </row>
    <row r="320" spans="2:11" s="85" customFormat="1" ht="30.75" hidden="1">
      <c r="B320" s="81" t="s">
        <v>526</v>
      </c>
      <c r="C320" s="80" t="s">
        <v>483</v>
      </c>
      <c r="D320" s="80" t="s">
        <v>486</v>
      </c>
      <c r="E320" s="80" t="s">
        <v>85</v>
      </c>
      <c r="F320" s="80" t="s">
        <v>527</v>
      </c>
      <c r="G320" s="80"/>
      <c r="H320" s="142">
        <f>'Прил.4'!H320</f>
        <v>16.2</v>
      </c>
      <c r="I320" s="142">
        <f>'Прил.4'!I320</f>
        <v>7.3</v>
      </c>
      <c r="J320" s="142">
        <f t="shared" si="8"/>
        <v>45.06172839506173</v>
      </c>
      <c r="K320" s="142">
        <f t="shared" si="9"/>
        <v>8.899999999999999</v>
      </c>
    </row>
    <row r="321" spans="2:11" s="85" customFormat="1" ht="15.75" hidden="1">
      <c r="B321" s="82" t="s">
        <v>512</v>
      </c>
      <c r="C321" s="80" t="s">
        <v>483</v>
      </c>
      <c r="D321" s="80" t="s">
        <v>486</v>
      </c>
      <c r="E321" s="80" t="s">
        <v>85</v>
      </c>
      <c r="F321" s="80" t="s">
        <v>527</v>
      </c>
      <c r="G321" s="80" t="s">
        <v>503</v>
      </c>
      <c r="H321" s="142">
        <f>'Прил.4'!H321</f>
        <v>16.2</v>
      </c>
      <c r="I321" s="142">
        <f>'Прил.4'!I321</f>
        <v>7.3</v>
      </c>
      <c r="J321" s="142">
        <f t="shared" si="8"/>
        <v>45.06172839506173</v>
      </c>
      <c r="K321" s="142">
        <f t="shared" si="9"/>
        <v>8.899999999999999</v>
      </c>
    </row>
    <row r="322" spans="2:11" s="85" customFormat="1" ht="15.75" hidden="1">
      <c r="B322" s="81" t="s">
        <v>60</v>
      </c>
      <c r="C322" s="80" t="s">
        <v>483</v>
      </c>
      <c r="D322" s="80" t="s">
        <v>486</v>
      </c>
      <c r="E322" s="80" t="s">
        <v>85</v>
      </c>
      <c r="F322" s="83">
        <v>300</v>
      </c>
      <c r="G322" s="80"/>
      <c r="H322" s="142">
        <f>'Прил.4'!H322</f>
        <v>68.6</v>
      </c>
      <c r="I322" s="142">
        <f>'Прил.4'!I322</f>
        <v>68.2</v>
      </c>
      <c r="J322" s="142">
        <f t="shared" si="8"/>
        <v>99.41690962099126</v>
      </c>
      <c r="K322" s="142">
        <f t="shared" si="9"/>
        <v>0.3999999999999915</v>
      </c>
    </row>
    <row r="323" spans="2:11" s="85" customFormat="1" ht="30.75" hidden="1">
      <c r="B323" s="81" t="s">
        <v>299</v>
      </c>
      <c r="C323" s="80" t="s">
        <v>483</v>
      </c>
      <c r="D323" s="80" t="s">
        <v>486</v>
      </c>
      <c r="E323" s="80" t="s">
        <v>85</v>
      </c>
      <c r="F323" s="83">
        <v>320</v>
      </c>
      <c r="G323" s="80"/>
      <c r="H323" s="142">
        <f>'Прил.4'!H323</f>
        <v>68.6</v>
      </c>
      <c r="I323" s="142">
        <f>'Прил.4'!I323</f>
        <v>68.2</v>
      </c>
      <c r="J323" s="142">
        <f t="shared" si="8"/>
        <v>99.41690962099126</v>
      </c>
      <c r="K323" s="142">
        <f t="shared" si="9"/>
        <v>0.3999999999999915</v>
      </c>
    </row>
    <row r="324" spans="2:11" s="85" customFormat="1" ht="15.75" hidden="1">
      <c r="B324" s="82" t="s">
        <v>512</v>
      </c>
      <c r="C324" s="80" t="s">
        <v>483</v>
      </c>
      <c r="D324" s="80" t="s">
        <v>486</v>
      </c>
      <c r="E324" s="80" t="s">
        <v>85</v>
      </c>
      <c r="F324" s="83">
        <v>320</v>
      </c>
      <c r="G324" s="80" t="s">
        <v>503</v>
      </c>
      <c r="H324" s="142">
        <f>'Прил.4'!H324</f>
        <v>68.6</v>
      </c>
      <c r="I324" s="142">
        <f>'Прил.4'!I324</f>
        <v>68.2</v>
      </c>
      <c r="J324" s="142">
        <f t="shared" si="8"/>
        <v>99.41690962099126</v>
      </c>
      <c r="K324" s="142">
        <f t="shared" si="9"/>
        <v>0.3999999999999915</v>
      </c>
    </row>
    <row r="325" spans="2:11" s="85" customFormat="1" ht="30" hidden="1">
      <c r="B325" s="82" t="s">
        <v>8</v>
      </c>
      <c r="C325" s="80" t="s">
        <v>483</v>
      </c>
      <c r="D325" s="80" t="s">
        <v>486</v>
      </c>
      <c r="E325" s="80" t="s">
        <v>85</v>
      </c>
      <c r="F325" s="80" t="s">
        <v>9</v>
      </c>
      <c r="G325" s="80"/>
      <c r="H325" s="142">
        <f>'Прил.4'!H325</f>
        <v>997.4</v>
      </c>
      <c r="I325" s="142">
        <f>'Прил.4'!I325</f>
        <v>109.3</v>
      </c>
      <c r="J325" s="142">
        <f t="shared" si="8"/>
        <v>10.958492079406456</v>
      </c>
      <c r="K325" s="142">
        <f t="shared" si="9"/>
        <v>888.1</v>
      </c>
    </row>
    <row r="326" spans="2:11" s="85" customFormat="1" ht="30" hidden="1">
      <c r="B326" s="82" t="s">
        <v>382</v>
      </c>
      <c r="C326" s="80" t="s">
        <v>483</v>
      </c>
      <c r="D326" s="80" t="s">
        <v>486</v>
      </c>
      <c r="E326" s="80" t="s">
        <v>85</v>
      </c>
      <c r="F326" s="80" t="s">
        <v>381</v>
      </c>
      <c r="G326" s="80"/>
      <c r="H326" s="142">
        <f>'Прил.4'!H326</f>
        <v>997.4</v>
      </c>
      <c r="I326" s="142">
        <f>'Прил.4'!I326</f>
        <v>109.3</v>
      </c>
      <c r="J326" s="142">
        <f t="shared" si="8"/>
        <v>10.958492079406456</v>
      </c>
      <c r="K326" s="142">
        <f t="shared" si="9"/>
        <v>888.1</v>
      </c>
    </row>
    <row r="327" spans="2:11" s="85" customFormat="1" ht="15.75" hidden="1">
      <c r="B327" s="82" t="s">
        <v>512</v>
      </c>
      <c r="C327" s="80" t="s">
        <v>483</v>
      </c>
      <c r="D327" s="80" t="s">
        <v>486</v>
      </c>
      <c r="E327" s="80" t="s">
        <v>85</v>
      </c>
      <c r="F327" s="80" t="s">
        <v>381</v>
      </c>
      <c r="G327" s="80" t="s">
        <v>503</v>
      </c>
      <c r="H327" s="142">
        <f>'Прил.4'!H327</f>
        <v>997.4</v>
      </c>
      <c r="I327" s="142">
        <f>'Прил.4'!I327</f>
        <v>109.3</v>
      </c>
      <c r="J327" s="142">
        <f t="shared" si="8"/>
        <v>10.958492079406456</v>
      </c>
      <c r="K327" s="142">
        <f t="shared" si="9"/>
        <v>888.1</v>
      </c>
    </row>
    <row r="328" spans="2:11" s="85" customFormat="1" ht="45.75" hidden="1">
      <c r="B328" s="91" t="s">
        <v>565</v>
      </c>
      <c r="C328" s="80" t="s">
        <v>483</v>
      </c>
      <c r="D328" s="80" t="s">
        <v>486</v>
      </c>
      <c r="E328" s="149" t="s">
        <v>47</v>
      </c>
      <c r="F328" s="80"/>
      <c r="G328" s="80"/>
      <c r="H328" s="142">
        <f>'Прил.4'!H328</f>
        <v>60</v>
      </c>
      <c r="I328" s="142">
        <f>'Прил.4'!I328</f>
        <v>20.4</v>
      </c>
      <c r="J328" s="142">
        <f t="shared" si="8"/>
        <v>34</v>
      </c>
      <c r="K328" s="142">
        <f t="shared" si="9"/>
        <v>39.6</v>
      </c>
    </row>
    <row r="329" spans="2:11" s="85" customFormat="1" ht="60.75" hidden="1">
      <c r="B329" s="91" t="s">
        <v>46</v>
      </c>
      <c r="C329" s="80" t="s">
        <v>483</v>
      </c>
      <c r="D329" s="80" t="s">
        <v>486</v>
      </c>
      <c r="E329" s="149" t="s">
        <v>45</v>
      </c>
      <c r="F329" s="80"/>
      <c r="G329" s="80"/>
      <c r="H329" s="142">
        <f>'Прил.4'!H329</f>
        <v>60</v>
      </c>
      <c r="I329" s="142">
        <f>'Прил.4'!I329</f>
        <v>20.4</v>
      </c>
      <c r="J329" s="142">
        <f aca="true" t="shared" si="10" ref="J329:J392">I329/H329*100</f>
        <v>34</v>
      </c>
      <c r="K329" s="142">
        <f aca="true" t="shared" si="11" ref="K329:K392">H329-I329</f>
        <v>39.6</v>
      </c>
    </row>
    <row r="330" spans="2:11" s="85" customFormat="1" ht="30" hidden="1">
      <c r="B330" s="82" t="s">
        <v>8</v>
      </c>
      <c r="C330" s="80" t="s">
        <v>483</v>
      </c>
      <c r="D330" s="80" t="s">
        <v>486</v>
      </c>
      <c r="E330" s="149" t="s">
        <v>45</v>
      </c>
      <c r="F330" s="80" t="s">
        <v>9</v>
      </c>
      <c r="G330" s="80"/>
      <c r="H330" s="142">
        <f>'Прил.4'!H330</f>
        <v>60</v>
      </c>
      <c r="I330" s="142">
        <f>'Прил.4'!I330</f>
        <v>20.4</v>
      </c>
      <c r="J330" s="142">
        <f t="shared" si="10"/>
        <v>34</v>
      </c>
      <c r="K330" s="142">
        <f t="shared" si="11"/>
        <v>39.6</v>
      </c>
    </row>
    <row r="331" spans="2:11" s="85" customFormat="1" ht="30" hidden="1">
      <c r="B331" s="82" t="s">
        <v>382</v>
      </c>
      <c r="C331" s="80" t="s">
        <v>483</v>
      </c>
      <c r="D331" s="80" t="s">
        <v>486</v>
      </c>
      <c r="E331" s="149" t="s">
        <v>45</v>
      </c>
      <c r="F331" s="80" t="s">
        <v>381</v>
      </c>
      <c r="G331" s="80"/>
      <c r="H331" s="142">
        <f>'Прил.4'!H331</f>
        <v>51</v>
      </c>
      <c r="I331" s="142">
        <f>'Прил.4'!I331</f>
        <v>11.4</v>
      </c>
      <c r="J331" s="142">
        <f t="shared" si="10"/>
        <v>22.35294117647059</v>
      </c>
      <c r="K331" s="142">
        <f t="shared" si="11"/>
        <v>39.6</v>
      </c>
    </row>
    <row r="332" spans="2:11" s="85" customFormat="1" ht="15.75" hidden="1">
      <c r="B332" s="82" t="s">
        <v>512</v>
      </c>
      <c r="C332" s="80" t="s">
        <v>483</v>
      </c>
      <c r="D332" s="80" t="s">
        <v>486</v>
      </c>
      <c r="E332" s="149" t="s">
        <v>45</v>
      </c>
      <c r="F332" s="80" t="s">
        <v>381</v>
      </c>
      <c r="G332" s="80" t="s">
        <v>503</v>
      </c>
      <c r="H332" s="142">
        <f>'Прил.4'!H332</f>
        <v>51</v>
      </c>
      <c r="I332" s="142">
        <f>'Прил.4'!I332</f>
        <v>11.4</v>
      </c>
      <c r="J332" s="142">
        <f t="shared" si="10"/>
        <v>22.35294117647059</v>
      </c>
      <c r="K332" s="142">
        <f t="shared" si="11"/>
        <v>39.6</v>
      </c>
    </row>
    <row r="333" spans="2:11" s="85" customFormat="1" ht="15.75" hidden="1">
      <c r="B333" s="82" t="s">
        <v>131</v>
      </c>
      <c r="C333" s="80" t="s">
        <v>483</v>
      </c>
      <c r="D333" s="80" t="s">
        <v>486</v>
      </c>
      <c r="E333" s="149" t="s">
        <v>45</v>
      </c>
      <c r="F333" s="80" t="s">
        <v>132</v>
      </c>
      <c r="G333" s="80"/>
      <c r="H333" s="142">
        <f>'Прил.4'!H333</f>
        <v>9</v>
      </c>
      <c r="I333" s="142">
        <f>'Прил.4'!I333</f>
        <v>9</v>
      </c>
      <c r="J333" s="142">
        <f t="shared" si="10"/>
        <v>100</v>
      </c>
      <c r="K333" s="142">
        <f t="shared" si="11"/>
        <v>0</v>
      </c>
    </row>
    <row r="334" spans="2:11" s="85" customFormat="1" ht="15.75" hidden="1">
      <c r="B334" s="82" t="s">
        <v>512</v>
      </c>
      <c r="C334" s="80" t="s">
        <v>483</v>
      </c>
      <c r="D334" s="80" t="s">
        <v>486</v>
      </c>
      <c r="E334" s="149" t="s">
        <v>45</v>
      </c>
      <c r="F334" s="80" t="s">
        <v>132</v>
      </c>
      <c r="G334" s="80" t="s">
        <v>503</v>
      </c>
      <c r="H334" s="142">
        <f>'Прил.4'!H334</f>
        <v>9</v>
      </c>
      <c r="I334" s="142">
        <f>'Прил.4'!I334</f>
        <v>9</v>
      </c>
      <c r="J334" s="142">
        <f t="shared" si="10"/>
        <v>100</v>
      </c>
      <c r="K334" s="142">
        <f t="shared" si="11"/>
        <v>0</v>
      </c>
    </row>
    <row r="335" spans="2:11" s="85" customFormat="1" ht="30" hidden="1">
      <c r="B335" s="82" t="s">
        <v>86</v>
      </c>
      <c r="C335" s="80" t="s">
        <v>483</v>
      </c>
      <c r="D335" s="80" t="s">
        <v>486</v>
      </c>
      <c r="E335" s="83" t="s">
        <v>87</v>
      </c>
      <c r="F335" s="83"/>
      <c r="G335" s="83"/>
      <c r="H335" s="142">
        <f>'Прил.4'!H335</f>
        <v>65</v>
      </c>
      <c r="I335" s="142">
        <f>'Прил.4'!I335</f>
        <v>52.5</v>
      </c>
      <c r="J335" s="142">
        <f t="shared" si="10"/>
        <v>80.76923076923077</v>
      </c>
      <c r="K335" s="142">
        <f t="shared" si="11"/>
        <v>12.5</v>
      </c>
    </row>
    <row r="336" spans="2:11" s="85" customFormat="1" ht="45" hidden="1">
      <c r="B336" s="82" t="s">
        <v>88</v>
      </c>
      <c r="C336" s="80" t="s">
        <v>483</v>
      </c>
      <c r="D336" s="80" t="s">
        <v>486</v>
      </c>
      <c r="E336" s="83" t="s">
        <v>89</v>
      </c>
      <c r="F336" s="83"/>
      <c r="G336" s="83"/>
      <c r="H336" s="142">
        <f>'Прил.4'!H336</f>
        <v>35.5</v>
      </c>
      <c r="I336" s="142">
        <f>'Прил.4'!I336</f>
        <v>29</v>
      </c>
      <c r="J336" s="142">
        <f t="shared" si="10"/>
        <v>81.69014084507043</v>
      </c>
      <c r="K336" s="142">
        <f t="shared" si="11"/>
        <v>6.5</v>
      </c>
    </row>
    <row r="337" spans="2:11" ht="60" hidden="1">
      <c r="B337" s="82" t="s">
        <v>90</v>
      </c>
      <c r="C337" s="80" t="s">
        <v>483</v>
      </c>
      <c r="D337" s="80" t="s">
        <v>486</v>
      </c>
      <c r="E337" s="83" t="s">
        <v>91</v>
      </c>
      <c r="F337" s="80"/>
      <c r="G337" s="80"/>
      <c r="H337" s="142">
        <f>'Прил.4'!H337</f>
        <v>35.5</v>
      </c>
      <c r="I337" s="142">
        <f>'Прил.4'!I337</f>
        <v>29</v>
      </c>
      <c r="J337" s="142">
        <f t="shared" si="10"/>
        <v>81.69014084507043</v>
      </c>
      <c r="K337" s="142">
        <f t="shared" si="11"/>
        <v>6.5</v>
      </c>
    </row>
    <row r="338" spans="2:11" ht="15" hidden="1">
      <c r="B338" s="81" t="s">
        <v>524</v>
      </c>
      <c r="C338" s="80" t="s">
        <v>483</v>
      </c>
      <c r="D338" s="80" t="s">
        <v>486</v>
      </c>
      <c r="E338" s="83" t="s">
        <v>91</v>
      </c>
      <c r="F338" s="80" t="s">
        <v>525</v>
      </c>
      <c r="G338" s="80"/>
      <c r="H338" s="142">
        <f>'Прил.4'!H338</f>
        <v>35.5</v>
      </c>
      <c r="I338" s="142">
        <f>'Прил.4'!I338</f>
        <v>29</v>
      </c>
      <c r="J338" s="142">
        <f t="shared" si="10"/>
        <v>81.69014084507043</v>
      </c>
      <c r="K338" s="142">
        <f t="shared" si="11"/>
        <v>6.5</v>
      </c>
    </row>
    <row r="339" spans="2:11" ht="30" hidden="1">
      <c r="B339" s="81" t="s">
        <v>526</v>
      </c>
      <c r="C339" s="80" t="s">
        <v>483</v>
      </c>
      <c r="D339" s="80" t="s">
        <v>486</v>
      </c>
      <c r="E339" s="83" t="s">
        <v>91</v>
      </c>
      <c r="F339" s="80" t="s">
        <v>527</v>
      </c>
      <c r="G339" s="80"/>
      <c r="H339" s="142">
        <f>'Прил.4'!H339</f>
        <v>35.5</v>
      </c>
      <c r="I339" s="142">
        <f>'Прил.4'!I339</f>
        <v>29</v>
      </c>
      <c r="J339" s="142">
        <f t="shared" si="10"/>
        <v>81.69014084507043</v>
      </c>
      <c r="K339" s="142">
        <f t="shared" si="11"/>
        <v>6.5</v>
      </c>
    </row>
    <row r="340" spans="2:11" ht="15" hidden="1">
      <c r="B340" s="82" t="s">
        <v>512</v>
      </c>
      <c r="C340" s="80" t="s">
        <v>483</v>
      </c>
      <c r="D340" s="80" t="s">
        <v>486</v>
      </c>
      <c r="E340" s="83" t="s">
        <v>91</v>
      </c>
      <c r="F340" s="80" t="s">
        <v>527</v>
      </c>
      <c r="G340" s="80" t="s">
        <v>503</v>
      </c>
      <c r="H340" s="142">
        <f>'Прил.4'!H340</f>
        <v>35.5</v>
      </c>
      <c r="I340" s="142">
        <f>'Прил.4'!I340</f>
        <v>29</v>
      </c>
      <c r="J340" s="142">
        <f t="shared" si="10"/>
        <v>81.69014084507043</v>
      </c>
      <c r="K340" s="142">
        <f t="shared" si="11"/>
        <v>6.5</v>
      </c>
    </row>
    <row r="341" spans="2:11" ht="45" hidden="1">
      <c r="B341" s="82" t="s">
        <v>92</v>
      </c>
      <c r="C341" s="80" t="s">
        <v>483</v>
      </c>
      <c r="D341" s="80" t="s">
        <v>486</v>
      </c>
      <c r="E341" s="83" t="s">
        <v>93</v>
      </c>
      <c r="F341" s="80"/>
      <c r="G341" s="80"/>
      <c r="H341" s="142">
        <f>'Прил.4'!H341</f>
        <v>18</v>
      </c>
      <c r="I341" s="142">
        <f>'Прил.4'!I341</f>
        <v>15</v>
      </c>
      <c r="J341" s="142">
        <f t="shared" si="10"/>
        <v>83.33333333333334</v>
      </c>
      <c r="K341" s="142">
        <f t="shared" si="11"/>
        <v>3</v>
      </c>
    </row>
    <row r="342" spans="2:11" ht="45" hidden="1">
      <c r="B342" s="82" t="s">
        <v>94</v>
      </c>
      <c r="C342" s="80" t="s">
        <v>483</v>
      </c>
      <c r="D342" s="80" t="s">
        <v>486</v>
      </c>
      <c r="E342" s="83" t="s">
        <v>95</v>
      </c>
      <c r="F342" s="140"/>
      <c r="G342" s="80"/>
      <c r="H342" s="142">
        <f>'Прил.4'!H342</f>
        <v>18</v>
      </c>
      <c r="I342" s="142">
        <f>'Прил.4'!I342</f>
        <v>15</v>
      </c>
      <c r="J342" s="142">
        <f t="shared" si="10"/>
        <v>83.33333333333334</v>
      </c>
      <c r="K342" s="142">
        <f t="shared" si="11"/>
        <v>3</v>
      </c>
    </row>
    <row r="343" spans="2:11" ht="15" hidden="1">
      <c r="B343" s="81" t="s">
        <v>524</v>
      </c>
      <c r="C343" s="80" t="s">
        <v>483</v>
      </c>
      <c r="D343" s="80" t="s">
        <v>486</v>
      </c>
      <c r="E343" s="83" t="s">
        <v>95</v>
      </c>
      <c r="F343" s="80" t="s">
        <v>525</v>
      </c>
      <c r="G343" s="80"/>
      <c r="H343" s="142">
        <f>'Прил.4'!H343</f>
        <v>18</v>
      </c>
      <c r="I343" s="142">
        <f>'Прил.4'!I343</f>
        <v>15</v>
      </c>
      <c r="J343" s="142">
        <f t="shared" si="10"/>
        <v>83.33333333333334</v>
      </c>
      <c r="K343" s="142">
        <f t="shared" si="11"/>
        <v>3</v>
      </c>
    </row>
    <row r="344" spans="2:11" ht="30" hidden="1">
      <c r="B344" s="81" t="s">
        <v>526</v>
      </c>
      <c r="C344" s="80" t="s">
        <v>483</v>
      </c>
      <c r="D344" s="80" t="s">
        <v>486</v>
      </c>
      <c r="E344" s="83" t="s">
        <v>95</v>
      </c>
      <c r="F344" s="80" t="s">
        <v>527</v>
      </c>
      <c r="G344" s="80"/>
      <c r="H344" s="142">
        <f>'Прил.4'!H344</f>
        <v>18</v>
      </c>
      <c r="I344" s="142">
        <f>'Прил.4'!I344</f>
        <v>15</v>
      </c>
      <c r="J344" s="142">
        <f t="shared" si="10"/>
        <v>83.33333333333334</v>
      </c>
      <c r="K344" s="142">
        <f t="shared" si="11"/>
        <v>3</v>
      </c>
    </row>
    <row r="345" spans="2:11" ht="15" hidden="1">
      <c r="B345" s="82" t="s">
        <v>512</v>
      </c>
      <c r="C345" s="80" t="s">
        <v>483</v>
      </c>
      <c r="D345" s="80" t="s">
        <v>486</v>
      </c>
      <c r="E345" s="83" t="s">
        <v>95</v>
      </c>
      <c r="F345" s="80" t="s">
        <v>527</v>
      </c>
      <c r="G345" s="80" t="s">
        <v>503</v>
      </c>
      <c r="H345" s="142">
        <f>'Прил.4'!H345</f>
        <v>18</v>
      </c>
      <c r="I345" s="142">
        <f>'Прил.4'!I345</f>
        <v>15</v>
      </c>
      <c r="J345" s="142">
        <f t="shared" si="10"/>
        <v>83.33333333333334</v>
      </c>
      <c r="K345" s="142">
        <f t="shared" si="11"/>
        <v>3</v>
      </c>
    </row>
    <row r="346" spans="2:11" ht="45" hidden="1">
      <c r="B346" s="82" t="s">
        <v>96</v>
      </c>
      <c r="C346" s="80" t="s">
        <v>483</v>
      </c>
      <c r="D346" s="80" t="s">
        <v>486</v>
      </c>
      <c r="E346" s="83" t="s">
        <v>97</v>
      </c>
      <c r="F346" s="80"/>
      <c r="G346" s="80"/>
      <c r="H346" s="142">
        <f>'Прил.4'!H346</f>
        <v>11.5</v>
      </c>
      <c r="I346" s="142">
        <f>'Прил.4'!I346</f>
        <v>8.5</v>
      </c>
      <c r="J346" s="142">
        <f t="shared" si="10"/>
        <v>73.91304347826086</v>
      </c>
      <c r="K346" s="142">
        <f t="shared" si="11"/>
        <v>3</v>
      </c>
    </row>
    <row r="347" spans="2:11" ht="45" hidden="1">
      <c r="B347" s="82" t="s">
        <v>98</v>
      </c>
      <c r="C347" s="80" t="s">
        <v>483</v>
      </c>
      <c r="D347" s="80" t="s">
        <v>486</v>
      </c>
      <c r="E347" s="83" t="s">
        <v>99</v>
      </c>
      <c r="F347" s="140"/>
      <c r="G347" s="80"/>
      <c r="H347" s="142">
        <f>'Прил.4'!H347</f>
        <v>11.5</v>
      </c>
      <c r="I347" s="142">
        <f>'Прил.4'!I347</f>
        <v>8.5</v>
      </c>
      <c r="J347" s="142">
        <f t="shared" si="10"/>
        <v>73.91304347826086</v>
      </c>
      <c r="K347" s="142">
        <f t="shared" si="11"/>
        <v>3</v>
      </c>
    </row>
    <row r="348" spans="2:11" ht="15" hidden="1">
      <c r="B348" s="81" t="s">
        <v>524</v>
      </c>
      <c r="C348" s="80" t="s">
        <v>483</v>
      </c>
      <c r="D348" s="80" t="s">
        <v>486</v>
      </c>
      <c r="E348" s="83" t="s">
        <v>99</v>
      </c>
      <c r="F348" s="80" t="s">
        <v>525</v>
      </c>
      <c r="G348" s="80"/>
      <c r="H348" s="142">
        <f>'Прил.4'!H348</f>
        <v>11.5</v>
      </c>
      <c r="I348" s="142">
        <f>'Прил.4'!I348</f>
        <v>8.5</v>
      </c>
      <c r="J348" s="142">
        <f t="shared" si="10"/>
        <v>73.91304347826086</v>
      </c>
      <c r="K348" s="142">
        <f t="shared" si="11"/>
        <v>3</v>
      </c>
    </row>
    <row r="349" spans="2:11" ht="30" hidden="1">
      <c r="B349" s="81" t="s">
        <v>526</v>
      </c>
      <c r="C349" s="80" t="s">
        <v>483</v>
      </c>
      <c r="D349" s="80" t="s">
        <v>486</v>
      </c>
      <c r="E349" s="83" t="s">
        <v>99</v>
      </c>
      <c r="F349" s="80" t="s">
        <v>527</v>
      </c>
      <c r="G349" s="80"/>
      <c r="H349" s="142">
        <f>'Прил.4'!H349</f>
        <v>11.5</v>
      </c>
      <c r="I349" s="142">
        <f>'Прил.4'!I349</f>
        <v>8.5</v>
      </c>
      <c r="J349" s="142">
        <f t="shared" si="10"/>
        <v>73.91304347826086</v>
      </c>
      <c r="K349" s="142">
        <f t="shared" si="11"/>
        <v>3</v>
      </c>
    </row>
    <row r="350" spans="2:11" ht="15" hidden="1">
      <c r="B350" s="82" t="s">
        <v>512</v>
      </c>
      <c r="C350" s="80" t="s">
        <v>483</v>
      </c>
      <c r="D350" s="80" t="s">
        <v>486</v>
      </c>
      <c r="E350" s="83" t="s">
        <v>99</v>
      </c>
      <c r="F350" s="80" t="s">
        <v>527</v>
      </c>
      <c r="G350" s="80" t="s">
        <v>503</v>
      </c>
      <c r="H350" s="142">
        <f>'Прил.4'!H350</f>
        <v>11.5</v>
      </c>
      <c r="I350" s="142">
        <f>'Прил.4'!I350</f>
        <v>8.5</v>
      </c>
      <c r="J350" s="142">
        <f t="shared" si="10"/>
        <v>73.91304347826086</v>
      </c>
      <c r="K350" s="142">
        <f t="shared" si="11"/>
        <v>3</v>
      </c>
    </row>
    <row r="351" spans="2:11" s="85" customFormat="1" ht="15.75">
      <c r="B351" s="88" t="s">
        <v>437</v>
      </c>
      <c r="C351" s="80" t="s">
        <v>483</v>
      </c>
      <c r="D351" s="80" t="s">
        <v>487</v>
      </c>
      <c r="E351" s="80"/>
      <c r="F351" s="80"/>
      <c r="G351" s="80"/>
      <c r="H351" s="142">
        <f>'Прил.4'!H351</f>
        <v>951.4</v>
      </c>
      <c r="I351" s="142">
        <f>'Прил.4'!I351</f>
        <v>503.8</v>
      </c>
      <c r="J351" s="142">
        <f t="shared" si="10"/>
        <v>52.95354214841287</v>
      </c>
      <c r="K351" s="142">
        <f t="shared" si="11"/>
        <v>447.59999999999997</v>
      </c>
    </row>
    <row r="352" spans="2:11" s="85" customFormat="1" ht="15.75" hidden="1">
      <c r="B352" s="81" t="s">
        <v>514</v>
      </c>
      <c r="C352" s="80" t="s">
        <v>483</v>
      </c>
      <c r="D352" s="80" t="s">
        <v>487</v>
      </c>
      <c r="E352" s="80" t="s">
        <v>515</v>
      </c>
      <c r="F352" s="80"/>
      <c r="G352" s="80"/>
      <c r="H352" s="141">
        <f>'Прил.4'!H352</f>
        <v>951.4</v>
      </c>
      <c r="I352" s="141">
        <f>'Прил.4'!I352</f>
        <v>503.8</v>
      </c>
      <c r="J352" s="142">
        <f t="shared" si="10"/>
        <v>52.95354214841287</v>
      </c>
      <c r="K352" s="142">
        <f t="shared" si="11"/>
        <v>447.59999999999997</v>
      </c>
    </row>
    <row r="353" spans="2:11" ht="60" hidden="1">
      <c r="B353" s="82" t="s">
        <v>177</v>
      </c>
      <c r="C353" s="80" t="s">
        <v>483</v>
      </c>
      <c r="D353" s="80" t="s">
        <v>487</v>
      </c>
      <c r="E353" s="80" t="s">
        <v>100</v>
      </c>
      <c r="F353" s="80"/>
      <c r="G353" s="80"/>
      <c r="H353" s="141">
        <f>'Прил.4'!H353</f>
        <v>951.4</v>
      </c>
      <c r="I353" s="141">
        <f>'Прил.4'!I353</f>
        <v>503.8</v>
      </c>
      <c r="J353" s="142">
        <f t="shared" si="10"/>
        <v>52.95354214841287</v>
      </c>
      <c r="K353" s="142">
        <f t="shared" si="11"/>
        <v>447.59999999999997</v>
      </c>
    </row>
    <row r="354" spans="2:11" ht="45" hidden="1">
      <c r="B354" s="82" t="s">
        <v>517</v>
      </c>
      <c r="C354" s="80" t="s">
        <v>483</v>
      </c>
      <c r="D354" s="80" t="s">
        <v>487</v>
      </c>
      <c r="E354" s="80" t="s">
        <v>100</v>
      </c>
      <c r="F354" s="80" t="s">
        <v>347</v>
      </c>
      <c r="G354" s="80"/>
      <c r="H354" s="141">
        <f>'Прил.4'!H354</f>
        <v>743.3</v>
      </c>
      <c r="I354" s="141">
        <f>'Прил.4'!I354</f>
        <v>416.9</v>
      </c>
      <c r="J354" s="142">
        <f t="shared" si="10"/>
        <v>56.08771693797928</v>
      </c>
      <c r="K354" s="142">
        <f t="shared" si="11"/>
        <v>326.4</v>
      </c>
    </row>
    <row r="355" spans="2:11" ht="15.75" hidden="1">
      <c r="B355" s="82" t="s">
        <v>518</v>
      </c>
      <c r="C355" s="80" t="s">
        <v>483</v>
      </c>
      <c r="D355" s="80" t="s">
        <v>487</v>
      </c>
      <c r="E355" s="80" t="s">
        <v>100</v>
      </c>
      <c r="F355" s="80" t="s">
        <v>519</v>
      </c>
      <c r="G355" s="80"/>
      <c r="H355" s="141">
        <f>'Прил.4'!H355</f>
        <v>743.3</v>
      </c>
      <c r="I355" s="141">
        <f>'Прил.4'!I355</f>
        <v>416.9</v>
      </c>
      <c r="J355" s="142">
        <f t="shared" si="10"/>
        <v>56.08771693797928</v>
      </c>
      <c r="K355" s="142">
        <f t="shared" si="11"/>
        <v>326.4</v>
      </c>
    </row>
    <row r="356" spans="2:11" ht="15.75" hidden="1">
      <c r="B356" s="82" t="s">
        <v>512</v>
      </c>
      <c r="C356" s="80" t="s">
        <v>483</v>
      </c>
      <c r="D356" s="80" t="s">
        <v>487</v>
      </c>
      <c r="E356" s="80" t="s">
        <v>100</v>
      </c>
      <c r="F356" s="80" t="s">
        <v>519</v>
      </c>
      <c r="G356" s="80" t="s">
        <v>503</v>
      </c>
      <c r="H356" s="141">
        <f>'Прил.4'!H356</f>
        <v>743.3</v>
      </c>
      <c r="I356" s="141">
        <f>'Прил.4'!I356</f>
        <v>416.9</v>
      </c>
      <c r="J356" s="142">
        <f t="shared" si="10"/>
        <v>56.08771693797928</v>
      </c>
      <c r="K356" s="142">
        <f t="shared" si="11"/>
        <v>326.4</v>
      </c>
    </row>
    <row r="357" spans="2:11" ht="15.75" hidden="1">
      <c r="B357" s="81" t="s">
        <v>524</v>
      </c>
      <c r="C357" s="80" t="s">
        <v>483</v>
      </c>
      <c r="D357" s="80" t="s">
        <v>487</v>
      </c>
      <c r="E357" s="80" t="s">
        <v>100</v>
      </c>
      <c r="F357" s="80" t="s">
        <v>525</v>
      </c>
      <c r="G357" s="80"/>
      <c r="H357" s="141">
        <f>'Прил.4'!H357</f>
        <v>207.4</v>
      </c>
      <c r="I357" s="141">
        <f>'Прил.4'!I357</f>
        <v>86.6</v>
      </c>
      <c r="J357" s="142">
        <f t="shared" si="10"/>
        <v>41.75506268081002</v>
      </c>
      <c r="K357" s="142">
        <f t="shared" si="11"/>
        <v>120.80000000000001</v>
      </c>
    </row>
    <row r="358" spans="2:11" ht="30" hidden="1">
      <c r="B358" s="81" t="s">
        <v>526</v>
      </c>
      <c r="C358" s="80" t="s">
        <v>483</v>
      </c>
      <c r="D358" s="80" t="s">
        <v>487</v>
      </c>
      <c r="E358" s="80" t="s">
        <v>100</v>
      </c>
      <c r="F358" s="80" t="s">
        <v>527</v>
      </c>
      <c r="G358" s="80"/>
      <c r="H358" s="141">
        <f>'Прил.4'!H358</f>
        <v>207.4</v>
      </c>
      <c r="I358" s="141">
        <f>'Прил.4'!I358</f>
        <v>86.6</v>
      </c>
      <c r="J358" s="142">
        <f t="shared" si="10"/>
        <v>41.75506268081002</v>
      </c>
      <c r="K358" s="142">
        <f t="shared" si="11"/>
        <v>120.80000000000001</v>
      </c>
    </row>
    <row r="359" spans="2:11" ht="15.75" hidden="1">
      <c r="B359" s="82" t="s">
        <v>512</v>
      </c>
      <c r="C359" s="80" t="s">
        <v>483</v>
      </c>
      <c r="D359" s="80" t="s">
        <v>487</v>
      </c>
      <c r="E359" s="80" t="s">
        <v>100</v>
      </c>
      <c r="F359" s="80" t="s">
        <v>527</v>
      </c>
      <c r="G359" s="80" t="s">
        <v>503</v>
      </c>
      <c r="H359" s="141">
        <f>'Прил.4'!H359</f>
        <v>207.4</v>
      </c>
      <c r="I359" s="141">
        <f>'Прил.4'!I359</f>
        <v>86.6</v>
      </c>
      <c r="J359" s="142">
        <f t="shared" si="10"/>
        <v>41.75506268081002</v>
      </c>
      <c r="K359" s="142">
        <f t="shared" si="11"/>
        <v>120.80000000000001</v>
      </c>
    </row>
    <row r="360" spans="2:11" ht="15.75" hidden="1">
      <c r="B360" s="81" t="s">
        <v>529</v>
      </c>
      <c r="C360" s="80" t="s">
        <v>483</v>
      </c>
      <c r="D360" s="80" t="s">
        <v>487</v>
      </c>
      <c r="E360" s="80" t="s">
        <v>100</v>
      </c>
      <c r="F360" s="80" t="s">
        <v>287</v>
      </c>
      <c r="G360" s="80"/>
      <c r="H360" s="141">
        <f>'Прил.4'!H360</f>
        <v>0.7</v>
      </c>
      <c r="I360" s="141">
        <f>'Прил.4'!I360</f>
        <v>0.3</v>
      </c>
      <c r="J360" s="142">
        <f t="shared" si="10"/>
        <v>42.85714285714286</v>
      </c>
      <c r="K360" s="142">
        <f t="shared" si="11"/>
        <v>0.39999999999999997</v>
      </c>
    </row>
    <row r="361" spans="2:11" ht="15.75" hidden="1">
      <c r="B361" s="81" t="s">
        <v>530</v>
      </c>
      <c r="C361" s="80" t="s">
        <v>483</v>
      </c>
      <c r="D361" s="80" t="s">
        <v>487</v>
      </c>
      <c r="E361" s="80" t="s">
        <v>100</v>
      </c>
      <c r="F361" s="80" t="s">
        <v>531</v>
      </c>
      <c r="G361" s="80"/>
      <c r="H361" s="141">
        <f>'Прил.4'!H361</f>
        <v>0.7</v>
      </c>
      <c r="I361" s="141">
        <f>'Прил.4'!I361</f>
        <v>0.3</v>
      </c>
      <c r="J361" s="142">
        <f t="shared" si="10"/>
        <v>42.85714285714286</v>
      </c>
      <c r="K361" s="142">
        <f t="shared" si="11"/>
        <v>0.39999999999999997</v>
      </c>
    </row>
    <row r="362" spans="2:11" ht="15.75" hidden="1">
      <c r="B362" s="82" t="s">
        <v>512</v>
      </c>
      <c r="C362" s="80" t="s">
        <v>483</v>
      </c>
      <c r="D362" s="80" t="s">
        <v>487</v>
      </c>
      <c r="E362" s="80" t="s">
        <v>100</v>
      </c>
      <c r="F362" s="80" t="s">
        <v>531</v>
      </c>
      <c r="G362" s="80" t="s">
        <v>503</v>
      </c>
      <c r="H362" s="141">
        <f>'Прил.4'!H362</f>
        <v>0.7</v>
      </c>
      <c r="I362" s="141">
        <f>'Прил.4'!I362</f>
        <v>0.3</v>
      </c>
      <c r="J362" s="142">
        <f t="shared" si="10"/>
        <v>42.85714285714286</v>
      </c>
      <c r="K362" s="142">
        <f t="shared" si="11"/>
        <v>0.39999999999999997</v>
      </c>
    </row>
    <row r="363" spans="2:11" s="85" customFormat="1" ht="15.75">
      <c r="B363" s="90" t="s">
        <v>438</v>
      </c>
      <c r="C363" s="78" t="s">
        <v>488</v>
      </c>
      <c r="D363" s="78"/>
      <c r="E363" s="78"/>
      <c r="F363" s="78"/>
      <c r="G363" s="78"/>
      <c r="H363" s="141">
        <f>'Прил.4'!H363</f>
        <v>7979.3</v>
      </c>
      <c r="I363" s="141">
        <f>'Прил.4'!I363</f>
        <v>3562.3</v>
      </c>
      <c r="J363" s="141">
        <f t="shared" si="10"/>
        <v>44.64426704096851</v>
      </c>
      <c r="K363" s="141">
        <f t="shared" si="11"/>
        <v>4417</v>
      </c>
    </row>
    <row r="364" spans="2:11" s="85" customFormat="1" ht="15.75" hidden="1">
      <c r="B364" s="81" t="s">
        <v>507</v>
      </c>
      <c r="C364" s="80"/>
      <c r="D364" s="80"/>
      <c r="E364" s="80"/>
      <c r="F364" s="80"/>
      <c r="G364" s="80" t="s">
        <v>502</v>
      </c>
      <c r="H364" s="141">
        <f>'Прил.4'!H364</f>
        <v>2456.3</v>
      </c>
      <c r="I364" s="141">
        <f>'Прил.4'!I364</f>
        <v>1136.3999999999999</v>
      </c>
      <c r="J364" s="142">
        <f t="shared" si="10"/>
        <v>46.26470707975409</v>
      </c>
      <c r="K364" s="142">
        <f t="shared" si="11"/>
        <v>1319.9000000000003</v>
      </c>
    </row>
    <row r="365" spans="2:11" ht="15.75" hidden="1">
      <c r="B365" s="82" t="s">
        <v>512</v>
      </c>
      <c r="C365" s="80"/>
      <c r="D365" s="80"/>
      <c r="E365" s="80"/>
      <c r="F365" s="80"/>
      <c r="G365" s="80" t="s">
        <v>503</v>
      </c>
      <c r="H365" s="141">
        <f>'Прил.4'!H365</f>
        <v>5253.2</v>
      </c>
      <c r="I365" s="141">
        <f>'Прил.4'!I365</f>
        <v>2275.9000000000005</v>
      </c>
      <c r="J365" s="142">
        <f t="shared" si="10"/>
        <v>43.32406913881064</v>
      </c>
      <c r="K365" s="142">
        <f t="shared" si="11"/>
        <v>2977.2999999999993</v>
      </c>
    </row>
    <row r="366" spans="2:11" ht="15.75" hidden="1">
      <c r="B366" s="82" t="s">
        <v>498</v>
      </c>
      <c r="C366" s="80"/>
      <c r="D366" s="80"/>
      <c r="E366" s="80"/>
      <c r="F366" s="80"/>
      <c r="G366" s="80" t="s">
        <v>211</v>
      </c>
      <c r="H366" s="141">
        <f>'Прил.4'!H366</f>
        <v>150</v>
      </c>
      <c r="I366" s="141">
        <f>'Прил.4'!I366</f>
        <v>150</v>
      </c>
      <c r="J366" s="142">
        <f t="shared" si="10"/>
        <v>100</v>
      </c>
      <c r="K366" s="142">
        <f t="shared" si="11"/>
        <v>0</v>
      </c>
    </row>
    <row r="367" spans="2:11" ht="15.75" hidden="1">
      <c r="B367" s="82" t="s">
        <v>499</v>
      </c>
      <c r="C367" s="80"/>
      <c r="D367" s="80"/>
      <c r="E367" s="80"/>
      <c r="F367" s="80"/>
      <c r="G367" s="80" t="s">
        <v>506</v>
      </c>
      <c r="H367" s="141">
        <f>'Прил.4'!H367</f>
        <v>119.8</v>
      </c>
      <c r="I367" s="141">
        <f>'Прил.4'!I367</f>
        <v>0</v>
      </c>
      <c r="J367" s="142">
        <f t="shared" si="10"/>
        <v>0</v>
      </c>
      <c r="K367" s="142">
        <f t="shared" si="11"/>
        <v>119.8</v>
      </c>
    </row>
    <row r="368" spans="2:11" s="85" customFormat="1" ht="15.75">
      <c r="B368" s="82" t="s">
        <v>439</v>
      </c>
      <c r="C368" s="80" t="s">
        <v>488</v>
      </c>
      <c r="D368" s="80" t="s">
        <v>489</v>
      </c>
      <c r="E368" s="80"/>
      <c r="F368" s="80"/>
      <c r="G368" s="80"/>
      <c r="H368" s="142">
        <f>'Прил.4'!H368</f>
        <v>7979.3</v>
      </c>
      <c r="I368" s="142">
        <f>'Прил.4'!I368</f>
        <v>3562.3</v>
      </c>
      <c r="J368" s="142">
        <f t="shared" si="10"/>
        <v>44.64426704096851</v>
      </c>
      <c r="K368" s="142">
        <f t="shared" si="11"/>
        <v>4417</v>
      </c>
    </row>
    <row r="369" spans="2:11" s="85" customFormat="1" ht="15.75" hidden="1">
      <c r="B369" s="81" t="s">
        <v>514</v>
      </c>
      <c r="C369" s="80" t="s">
        <v>488</v>
      </c>
      <c r="D369" s="80" t="s">
        <v>489</v>
      </c>
      <c r="E369" s="80" t="s">
        <v>515</v>
      </c>
      <c r="F369" s="78"/>
      <c r="G369" s="78"/>
      <c r="H369" s="141">
        <f>'Прил.4'!H369</f>
        <v>7979.3</v>
      </c>
      <c r="I369" s="141">
        <f>'Прил.4'!I369</f>
        <v>3562.3</v>
      </c>
      <c r="J369" s="142">
        <f t="shared" si="10"/>
        <v>44.64426704096851</v>
      </c>
      <c r="K369" s="142">
        <f t="shared" si="11"/>
        <v>4417</v>
      </c>
    </row>
    <row r="370" spans="2:11" s="85" customFormat="1" ht="60" hidden="1">
      <c r="B370" s="82" t="s">
        <v>165</v>
      </c>
      <c r="C370" s="80" t="s">
        <v>488</v>
      </c>
      <c r="D370" s="80" t="s">
        <v>489</v>
      </c>
      <c r="E370" s="80" t="s">
        <v>164</v>
      </c>
      <c r="F370" s="80"/>
      <c r="G370" s="194"/>
      <c r="H370" s="141" t="str">
        <f>'Прил.4'!H370</f>
        <v>19,8</v>
      </c>
      <c r="I370" s="141">
        <f>'Прил.4'!I370</f>
        <v>0</v>
      </c>
      <c r="J370" s="142">
        <f t="shared" si="10"/>
        <v>0</v>
      </c>
      <c r="K370" s="142">
        <f t="shared" si="11"/>
        <v>19.8</v>
      </c>
    </row>
    <row r="371" spans="2:11" s="85" customFormat="1" ht="15.75" hidden="1">
      <c r="B371" s="82" t="s">
        <v>524</v>
      </c>
      <c r="C371" s="80" t="s">
        <v>488</v>
      </c>
      <c r="D371" s="80" t="s">
        <v>489</v>
      </c>
      <c r="E371" s="80" t="s">
        <v>164</v>
      </c>
      <c r="F371" s="80" t="s">
        <v>525</v>
      </c>
      <c r="G371" s="194"/>
      <c r="H371" s="141" t="str">
        <f>'Прил.4'!H371</f>
        <v>19,8</v>
      </c>
      <c r="I371" s="141">
        <f>'Прил.4'!I371</f>
        <v>0</v>
      </c>
      <c r="J371" s="142">
        <f t="shared" si="10"/>
        <v>0</v>
      </c>
      <c r="K371" s="142">
        <f t="shared" si="11"/>
        <v>19.8</v>
      </c>
    </row>
    <row r="372" spans="2:11" s="85" customFormat="1" ht="30" hidden="1">
      <c r="B372" s="82" t="s">
        <v>526</v>
      </c>
      <c r="C372" s="80" t="s">
        <v>488</v>
      </c>
      <c r="D372" s="80" t="s">
        <v>489</v>
      </c>
      <c r="E372" s="80" t="s">
        <v>164</v>
      </c>
      <c r="F372" s="80" t="s">
        <v>527</v>
      </c>
      <c r="G372" s="194"/>
      <c r="H372" s="141" t="str">
        <f>'Прил.4'!H372</f>
        <v>19,8</v>
      </c>
      <c r="I372" s="141">
        <f>'Прил.4'!I372</f>
        <v>0</v>
      </c>
      <c r="J372" s="142">
        <f t="shared" si="10"/>
        <v>0</v>
      </c>
      <c r="K372" s="142">
        <f t="shared" si="11"/>
        <v>19.8</v>
      </c>
    </row>
    <row r="373" spans="2:11" s="85" customFormat="1" ht="15.75" hidden="1">
      <c r="B373" s="82" t="s">
        <v>499</v>
      </c>
      <c r="C373" s="80" t="s">
        <v>488</v>
      </c>
      <c r="D373" s="80" t="s">
        <v>489</v>
      </c>
      <c r="E373" s="80" t="s">
        <v>164</v>
      </c>
      <c r="F373" s="80" t="s">
        <v>527</v>
      </c>
      <c r="G373" s="94">
        <v>4</v>
      </c>
      <c r="H373" s="141" t="str">
        <f>'Прил.4'!H373</f>
        <v>19,8</v>
      </c>
      <c r="I373" s="141">
        <f>'Прил.4'!I373</f>
        <v>0</v>
      </c>
      <c r="J373" s="142">
        <f t="shared" si="10"/>
        <v>0</v>
      </c>
      <c r="K373" s="142">
        <f t="shared" si="11"/>
        <v>19.8</v>
      </c>
    </row>
    <row r="374" spans="2:11" s="85" customFormat="1" ht="60" hidden="1">
      <c r="B374" s="82" t="s">
        <v>163</v>
      </c>
      <c r="C374" s="80" t="s">
        <v>488</v>
      </c>
      <c r="D374" s="80" t="s">
        <v>489</v>
      </c>
      <c r="E374" s="80" t="s">
        <v>162</v>
      </c>
      <c r="F374" s="80"/>
      <c r="G374" s="80"/>
      <c r="H374" s="141" t="str">
        <f>'Прил.4'!H374</f>
        <v>100</v>
      </c>
      <c r="I374" s="141">
        <f>'Прил.4'!I374</f>
        <v>0</v>
      </c>
      <c r="J374" s="142">
        <f t="shared" si="10"/>
        <v>0</v>
      </c>
      <c r="K374" s="142">
        <f t="shared" si="11"/>
        <v>100</v>
      </c>
    </row>
    <row r="375" spans="2:11" s="85" customFormat="1" ht="15.75" hidden="1">
      <c r="B375" s="82" t="s">
        <v>380</v>
      </c>
      <c r="C375" s="80" t="s">
        <v>488</v>
      </c>
      <c r="D375" s="80" t="s">
        <v>489</v>
      </c>
      <c r="E375" s="80" t="s">
        <v>162</v>
      </c>
      <c r="F375" s="80" t="s">
        <v>1</v>
      </c>
      <c r="G375" s="80"/>
      <c r="H375" s="141" t="str">
        <f>'Прил.4'!H375</f>
        <v>100</v>
      </c>
      <c r="I375" s="141">
        <f>'Прил.4'!I375</f>
        <v>0</v>
      </c>
      <c r="J375" s="142">
        <f t="shared" si="10"/>
        <v>0</v>
      </c>
      <c r="K375" s="142">
        <f t="shared" si="11"/>
        <v>100</v>
      </c>
    </row>
    <row r="376" spans="2:11" s="85" customFormat="1" ht="15.75" hidden="1">
      <c r="B376" s="82" t="s">
        <v>304</v>
      </c>
      <c r="C376" s="80" t="s">
        <v>488</v>
      </c>
      <c r="D376" s="80" t="s">
        <v>489</v>
      </c>
      <c r="E376" s="80" t="s">
        <v>162</v>
      </c>
      <c r="F376" s="80" t="s">
        <v>562</v>
      </c>
      <c r="G376" s="80"/>
      <c r="H376" s="141" t="str">
        <f>'Прил.4'!H376</f>
        <v>100</v>
      </c>
      <c r="I376" s="141">
        <f>'Прил.4'!I376</f>
        <v>0</v>
      </c>
      <c r="J376" s="142">
        <f t="shared" si="10"/>
        <v>0</v>
      </c>
      <c r="K376" s="142">
        <f t="shared" si="11"/>
        <v>100</v>
      </c>
    </row>
    <row r="377" spans="2:11" s="85" customFormat="1" ht="15.75" hidden="1">
      <c r="B377" s="82" t="s">
        <v>499</v>
      </c>
      <c r="C377" s="80" t="s">
        <v>488</v>
      </c>
      <c r="D377" s="80" t="s">
        <v>489</v>
      </c>
      <c r="E377" s="80" t="s">
        <v>162</v>
      </c>
      <c r="F377" s="80" t="s">
        <v>562</v>
      </c>
      <c r="G377" s="80" t="s">
        <v>506</v>
      </c>
      <c r="H377" s="141" t="str">
        <f>'Прил.4'!H377</f>
        <v>100</v>
      </c>
      <c r="I377" s="141">
        <f>'Прил.4'!I377</f>
        <v>0</v>
      </c>
      <c r="J377" s="142">
        <f t="shared" si="10"/>
        <v>0</v>
      </c>
      <c r="K377" s="142">
        <f t="shared" si="11"/>
        <v>100</v>
      </c>
    </row>
    <row r="378" spans="2:11" s="85" customFormat="1" ht="45.75" hidden="1">
      <c r="B378" s="81" t="s">
        <v>559</v>
      </c>
      <c r="C378" s="80" t="s">
        <v>488</v>
      </c>
      <c r="D378" s="80" t="s">
        <v>489</v>
      </c>
      <c r="E378" s="80" t="s">
        <v>558</v>
      </c>
      <c r="F378" s="78"/>
      <c r="G378" s="78"/>
      <c r="H378" s="141">
        <f>'Прил.4'!H378</f>
        <v>150</v>
      </c>
      <c r="I378" s="141">
        <f>'Прил.4'!I378</f>
        <v>150</v>
      </c>
      <c r="J378" s="142">
        <f t="shared" si="10"/>
        <v>100</v>
      </c>
      <c r="K378" s="142">
        <f t="shared" si="11"/>
        <v>0</v>
      </c>
    </row>
    <row r="379" spans="2:11" s="85" customFormat="1" ht="15.75" hidden="1">
      <c r="B379" s="82" t="s">
        <v>131</v>
      </c>
      <c r="C379" s="80" t="s">
        <v>488</v>
      </c>
      <c r="D379" s="80" t="s">
        <v>489</v>
      </c>
      <c r="E379" s="80" t="s">
        <v>558</v>
      </c>
      <c r="F379" s="80" t="s">
        <v>132</v>
      </c>
      <c r="G379" s="80"/>
      <c r="H379" s="141">
        <f>'Прил.4'!H379</f>
        <v>150</v>
      </c>
      <c r="I379" s="141">
        <f>'Прил.4'!I379</f>
        <v>150</v>
      </c>
      <c r="J379" s="142">
        <f t="shared" si="10"/>
        <v>100</v>
      </c>
      <c r="K379" s="142">
        <f t="shared" si="11"/>
        <v>0</v>
      </c>
    </row>
    <row r="380" spans="2:11" s="85" customFormat="1" ht="15.75" hidden="1">
      <c r="B380" s="82" t="s">
        <v>498</v>
      </c>
      <c r="C380" s="80" t="s">
        <v>488</v>
      </c>
      <c r="D380" s="80" t="s">
        <v>489</v>
      </c>
      <c r="E380" s="80" t="s">
        <v>558</v>
      </c>
      <c r="F380" s="80" t="s">
        <v>132</v>
      </c>
      <c r="G380" s="80" t="s">
        <v>211</v>
      </c>
      <c r="H380" s="141">
        <f>'Прил.4'!H380</f>
        <v>150</v>
      </c>
      <c r="I380" s="141">
        <f>'Прил.4'!I380</f>
        <v>150</v>
      </c>
      <c r="J380" s="142">
        <f t="shared" si="10"/>
        <v>100</v>
      </c>
      <c r="K380" s="142">
        <f t="shared" si="11"/>
        <v>0</v>
      </c>
    </row>
    <row r="381" spans="2:11" ht="30" hidden="1">
      <c r="B381" s="82" t="s">
        <v>178</v>
      </c>
      <c r="C381" s="80" t="s">
        <v>488</v>
      </c>
      <c r="D381" s="80" t="s">
        <v>489</v>
      </c>
      <c r="E381" s="80" t="s">
        <v>101</v>
      </c>
      <c r="F381" s="80"/>
      <c r="G381" s="80"/>
      <c r="H381" s="141">
        <f>'Прил.4'!H381</f>
        <v>3476</v>
      </c>
      <c r="I381" s="141">
        <f>'Прил.4'!I381</f>
        <v>1605.9</v>
      </c>
      <c r="J381" s="142">
        <f t="shared" si="10"/>
        <v>46.199654775604145</v>
      </c>
      <c r="K381" s="142">
        <f t="shared" si="11"/>
        <v>1870.1</v>
      </c>
    </row>
    <row r="382" spans="2:11" ht="30" hidden="1">
      <c r="B382" s="82" t="s">
        <v>8</v>
      </c>
      <c r="C382" s="80" t="s">
        <v>488</v>
      </c>
      <c r="D382" s="80" t="s">
        <v>489</v>
      </c>
      <c r="E382" s="80" t="s">
        <v>101</v>
      </c>
      <c r="F382" s="80" t="s">
        <v>9</v>
      </c>
      <c r="G382" s="80"/>
      <c r="H382" s="141">
        <f>'Прил.4'!H382</f>
        <v>3476</v>
      </c>
      <c r="I382" s="141">
        <f>'Прил.4'!I382</f>
        <v>1605.9</v>
      </c>
      <c r="J382" s="142">
        <f t="shared" si="10"/>
        <v>46.199654775604145</v>
      </c>
      <c r="K382" s="142">
        <f t="shared" si="11"/>
        <v>1870.1</v>
      </c>
    </row>
    <row r="383" spans="2:11" ht="30" hidden="1">
      <c r="B383" s="82" t="s">
        <v>382</v>
      </c>
      <c r="C383" s="80" t="s">
        <v>488</v>
      </c>
      <c r="D383" s="80" t="s">
        <v>489</v>
      </c>
      <c r="E383" s="80" t="s">
        <v>101</v>
      </c>
      <c r="F383" s="80" t="s">
        <v>381</v>
      </c>
      <c r="G383" s="80"/>
      <c r="H383" s="141">
        <f>'Прил.4'!H383</f>
        <v>3438.5</v>
      </c>
      <c r="I383" s="141">
        <f>'Прил.4'!I383</f>
        <v>1580.9</v>
      </c>
      <c r="J383" s="142">
        <f t="shared" si="10"/>
        <v>45.97644321651883</v>
      </c>
      <c r="K383" s="142">
        <f t="shared" si="11"/>
        <v>1857.6</v>
      </c>
    </row>
    <row r="384" spans="2:11" ht="15.75" hidden="1">
      <c r="B384" s="81" t="s">
        <v>507</v>
      </c>
      <c r="C384" s="80" t="s">
        <v>488</v>
      </c>
      <c r="D384" s="80" t="s">
        <v>489</v>
      </c>
      <c r="E384" s="80" t="s">
        <v>101</v>
      </c>
      <c r="F384" s="80" t="s">
        <v>381</v>
      </c>
      <c r="G384" s="80" t="s">
        <v>502</v>
      </c>
      <c r="H384" s="141">
        <f>'Прил.4'!H384</f>
        <v>911.5</v>
      </c>
      <c r="I384" s="141">
        <f>'Прил.4'!I384</f>
        <v>408.2</v>
      </c>
      <c r="J384" s="142">
        <f t="shared" si="10"/>
        <v>44.78332419089413</v>
      </c>
      <c r="K384" s="142">
        <f t="shared" si="11"/>
        <v>503.3</v>
      </c>
    </row>
    <row r="385" spans="2:11" ht="15.75" hidden="1">
      <c r="B385" s="82" t="s">
        <v>512</v>
      </c>
      <c r="C385" s="80" t="s">
        <v>488</v>
      </c>
      <c r="D385" s="80" t="s">
        <v>489</v>
      </c>
      <c r="E385" s="80" t="s">
        <v>101</v>
      </c>
      <c r="F385" s="80" t="s">
        <v>381</v>
      </c>
      <c r="G385" s="80" t="s">
        <v>503</v>
      </c>
      <c r="H385" s="141">
        <f>'Прил.4'!H385</f>
        <v>2527</v>
      </c>
      <c r="I385" s="141">
        <f>'Прил.4'!I385</f>
        <v>1172.7</v>
      </c>
      <c r="J385" s="142">
        <f t="shared" si="10"/>
        <v>46.40680648990899</v>
      </c>
      <c r="K385" s="142">
        <f t="shared" si="11"/>
        <v>1354.3</v>
      </c>
    </row>
    <row r="386" spans="2:11" ht="15.75" hidden="1">
      <c r="B386" s="82" t="s">
        <v>131</v>
      </c>
      <c r="C386" s="80" t="s">
        <v>488</v>
      </c>
      <c r="D386" s="80" t="s">
        <v>489</v>
      </c>
      <c r="E386" s="80" t="s">
        <v>101</v>
      </c>
      <c r="F386" s="140">
        <v>612</v>
      </c>
      <c r="G386" s="80"/>
      <c r="H386" s="141">
        <f>'Прил.4'!H386</f>
        <v>37.5</v>
      </c>
      <c r="I386" s="141">
        <f>'Прил.4'!I386</f>
        <v>25</v>
      </c>
      <c r="J386" s="142">
        <f t="shared" si="10"/>
        <v>66.66666666666666</v>
      </c>
      <c r="K386" s="142">
        <f t="shared" si="11"/>
        <v>12.5</v>
      </c>
    </row>
    <row r="387" spans="2:11" ht="15.75" hidden="1">
      <c r="B387" s="82" t="s">
        <v>512</v>
      </c>
      <c r="C387" s="80" t="s">
        <v>488</v>
      </c>
      <c r="D387" s="80" t="s">
        <v>489</v>
      </c>
      <c r="E387" s="80" t="s">
        <v>101</v>
      </c>
      <c r="F387" s="140">
        <v>612</v>
      </c>
      <c r="G387" s="80" t="s">
        <v>503</v>
      </c>
      <c r="H387" s="141">
        <f>'Прил.4'!H387</f>
        <v>37.5</v>
      </c>
      <c r="I387" s="141">
        <f>'Прил.4'!I387</f>
        <v>25</v>
      </c>
      <c r="J387" s="142">
        <f t="shared" si="10"/>
        <v>66.66666666666666</v>
      </c>
      <c r="K387" s="142">
        <f t="shared" si="11"/>
        <v>12.5</v>
      </c>
    </row>
    <row r="388" spans="2:11" ht="30" hidden="1">
      <c r="B388" s="82" t="s">
        <v>179</v>
      </c>
      <c r="C388" s="80" t="s">
        <v>488</v>
      </c>
      <c r="D388" s="80" t="s">
        <v>489</v>
      </c>
      <c r="E388" s="80" t="s">
        <v>102</v>
      </c>
      <c r="F388" s="80"/>
      <c r="G388" s="80"/>
      <c r="H388" s="141">
        <f>'Прил.4'!H388</f>
        <v>4233.5</v>
      </c>
      <c r="I388" s="141">
        <f>'Прил.4'!I388</f>
        <v>1806.4</v>
      </c>
      <c r="J388" s="142">
        <f t="shared" si="10"/>
        <v>42.669186252509746</v>
      </c>
      <c r="K388" s="142">
        <f t="shared" si="11"/>
        <v>2427.1</v>
      </c>
    </row>
    <row r="389" spans="2:11" ht="45" hidden="1">
      <c r="B389" s="82" t="s">
        <v>517</v>
      </c>
      <c r="C389" s="80" t="s">
        <v>488</v>
      </c>
      <c r="D389" s="80" t="s">
        <v>489</v>
      </c>
      <c r="E389" s="80" t="s">
        <v>102</v>
      </c>
      <c r="F389" s="80" t="s">
        <v>347</v>
      </c>
      <c r="G389" s="80"/>
      <c r="H389" s="141">
        <f>'Прил.4'!H389</f>
        <v>3755.3</v>
      </c>
      <c r="I389" s="141">
        <f>'Прил.4'!I389</f>
        <v>1527.5</v>
      </c>
      <c r="J389" s="142">
        <f t="shared" si="10"/>
        <v>40.675844806007504</v>
      </c>
      <c r="K389" s="142">
        <f t="shared" si="11"/>
        <v>2227.8</v>
      </c>
    </row>
    <row r="390" spans="2:11" ht="15.75" hidden="1">
      <c r="B390" s="82" t="s">
        <v>518</v>
      </c>
      <c r="C390" s="80" t="s">
        <v>488</v>
      </c>
      <c r="D390" s="80" t="s">
        <v>489</v>
      </c>
      <c r="E390" s="80" t="s">
        <v>102</v>
      </c>
      <c r="F390" s="80" t="s">
        <v>519</v>
      </c>
      <c r="G390" s="80"/>
      <c r="H390" s="141">
        <f>'Прил.4'!H390</f>
        <v>3755.3</v>
      </c>
      <c r="I390" s="141">
        <f>'Прил.4'!I390</f>
        <v>1527.5</v>
      </c>
      <c r="J390" s="142">
        <f t="shared" si="10"/>
        <v>40.675844806007504</v>
      </c>
      <c r="K390" s="142">
        <f t="shared" si="11"/>
        <v>2227.8</v>
      </c>
    </row>
    <row r="391" spans="2:11" ht="15.75" hidden="1">
      <c r="B391" s="81" t="s">
        <v>507</v>
      </c>
      <c r="C391" s="80" t="s">
        <v>488</v>
      </c>
      <c r="D391" s="80" t="s">
        <v>489</v>
      </c>
      <c r="E391" s="80" t="s">
        <v>102</v>
      </c>
      <c r="F391" s="80" t="s">
        <v>519</v>
      </c>
      <c r="G391" s="80" t="s">
        <v>502</v>
      </c>
      <c r="H391" s="141">
        <f>'Прил.4'!H391</f>
        <v>1092.3</v>
      </c>
      <c r="I391" s="141">
        <f>'Прил.4'!I391</f>
        <v>473.1</v>
      </c>
      <c r="J391" s="142">
        <f t="shared" si="10"/>
        <v>43.31227684702005</v>
      </c>
      <c r="K391" s="142">
        <f t="shared" si="11"/>
        <v>619.1999999999999</v>
      </c>
    </row>
    <row r="392" spans="2:11" ht="15.75" hidden="1">
      <c r="B392" s="82" t="s">
        <v>512</v>
      </c>
      <c r="C392" s="80" t="s">
        <v>488</v>
      </c>
      <c r="D392" s="80" t="s">
        <v>489</v>
      </c>
      <c r="E392" s="80" t="s">
        <v>102</v>
      </c>
      <c r="F392" s="80" t="s">
        <v>519</v>
      </c>
      <c r="G392" s="80" t="s">
        <v>503</v>
      </c>
      <c r="H392" s="141">
        <f>'Прил.4'!H392</f>
        <v>2663</v>
      </c>
      <c r="I392" s="141">
        <f>'Прил.4'!I392</f>
        <v>1054.4</v>
      </c>
      <c r="J392" s="142">
        <f t="shared" si="10"/>
        <v>39.59444235824259</v>
      </c>
      <c r="K392" s="142">
        <f t="shared" si="11"/>
        <v>1608.6</v>
      </c>
    </row>
    <row r="393" spans="2:11" ht="15.75" hidden="1">
      <c r="B393" s="81" t="s">
        <v>524</v>
      </c>
      <c r="C393" s="80" t="s">
        <v>488</v>
      </c>
      <c r="D393" s="80" t="s">
        <v>489</v>
      </c>
      <c r="E393" s="80" t="s">
        <v>102</v>
      </c>
      <c r="F393" s="80" t="s">
        <v>525</v>
      </c>
      <c r="G393" s="80"/>
      <c r="H393" s="141">
        <f>'Прил.4'!H393</f>
        <v>470.7</v>
      </c>
      <c r="I393" s="141">
        <f>'Прил.4'!I393</f>
        <v>271.4</v>
      </c>
      <c r="J393" s="142">
        <f aca="true" t="shared" si="12" ref="J393:J456">I393/H393*100</f>
        <v>57.658806033567025</v>
      </c>
      <c r="K393" s="142">
        <f aca="true" t="shared" si="13" ref="K393:K456">H393-I393</f>
        <v>199.3</v>
      </c>
    </row>
    <row r="394" spans="2:11" ht="30" hidden="1">
      <c r="B394" s="81" t="s">
        <v>526</v>
      </c>
      <c r="C394" s="80" t="s">
        <v>488</v>
      </c>
      <c r="D394" s="80" t="s">
        <v>489</v>
      </c>
      <c r="E394" s="80" t="s">
        <v>102</v>
      </c>
      <c r="F394" s="80" t="s">
        <v>527</v>
      </c>
      <c r="G394" s="80"/>
      <c r="H394" s="141">
        <f>'Прил.4'!H394</f>
        <v>470.7</v>
      </c>
      <c r="I394" s="141">
        <f>'Прил.4'!I394</f>
        <v>271.4</v>
      </c>
      <c r="J394" s="142">
        <f t="shared" si="12"/>
        <v>57.658806033567025</v>
      </c>
      <c r="K394" s="142">
        <f t="shared" si="13"/>
        <v>199.3</v>
      </c>
    </row>
    <row r="395" spans="2:11" ht="15.75" hidden="1">
      <c r="B395" s="81" t="s">
        <v>507</v>
      </c>
      <c r="C395" s="80" t="s">
        <v>488</v>
      </c>
      <c r="D395" s="80" t="s">
        <v>489</v>
      </c>
      <c r="E395" s="80" t="s">
        <v>102</v>
      </c>
      <c r="F395" s="80" t="s">
        <v>527</v>
      </c>
      <c r="G395" s="80" t="s">
        <v>502</v>
      </c>
      <c r="H395" s="141">
        <f>'Прил.4'!H395</f>
        <v>445</v>
      </c>
      <c r="I395" s="141">
        <f>'Прил.4'!I395</f>
        <v>247.6</v>
      </c>
      <c r="J395" s="142">
        <f t="shared" si="12"/>
        <v>55.640449438202246</v>
      </c>
      <c r="K395" s="142">
        <f t="shared" si="13"/>
        <v>197.4</v>
      </c>
    </row>
    <row r="396" spans="2:11" ht="15.75" hidden="1">
      <c r="B396" s="82" t="s">
        <v>512</v>
      </c>
      <c r="C396" s="80" t="s">
        <v>488</v>
      </c>
      <c r="D396" s="80" t="s">
        <v>489</v>
      </c>
      <c r="E396" s="80" t="s">
        <v>102</v>
      </c>
      <c r="F396" s="80" t="s">
        <v>527</v>
      </c>
      <c r="G396" s="80" t="s">
        <v>503</v>
      </c>
      <c r="H396" s="141">
        <f>'Прил.4'!H396</f>
        <v>25.7</v>
      </c>
      <c r="I396" s="141">
        <f>'Прил.4'!I396</f>
        <v>23.8</v>
      </c>
      <c r="J396" s="142">
        <f t="shared" si="12"/>
        <v>92.60700389105058</v>
      </c>
      <c r="K396" s="142">
        <f t="shared" si="13"/>
        <v>1.8999999999999986</v>
      </c>
    </row>
    <row r="397" spans="2:11" ht="15.75" hidden="1">
      <c r="B397" s="81" t="s">
        <v>529</v>
      </c>
      <c r="C397" s="80" t="s">
        <v>488</v>
      </c>
      <c r="D397" s="80" t="s">
        <v>489</v>
      </c>
      <c r="E397" s="80" t="s">
        <v>102</v>
      </c>
      <c r="F397" s="80" t="s">
        <v>287</v>
      </c>
      <c r="G397" s="80"/>
      <c r="H397" s="141">
        <f>'Прил.4'!H397</f>
        <v>7.5</v>
      </c>
      <c r="I397" s="141">
        <f>'Прил.4'!I397</f>
        <v>7.5</v>
      </c>
      <c r="J397" s="142">
        <f t="shared" si="12"/>
        <v>100</v>
      </c>
      <c r="K397" s="142">
        <f t="shared" si="13"/>
        <v>0</v>
      </c>
    </row>
    <row r="398" spans="2:11" ht="15.75" hidden="1">
      <c r="B398" s="81" t="s">
        <v>530</v>
      </c>
      <c r="C398" s="80" t="s">
        <v>488</v>
      </c>
      <c r="D398" s="80" t="s">
        <v>489</v>
      </c>
      <c r="E398" s="80" t="s">
        <v>102</v>
      </c>
      <c r="F398" s="80" t="s">
        <v>531</v>
      </c>
      <c r="G398" s="80"/>
      <c r="H398" s="141">
        <f>'Прил.4'!H398</f>
        <v>7.5</v>
      </c>
      <c r="I398" s="141">
        <f>'Прил.4'!I398</f>
        <v>7.5</v>
      </c>
      <c r="J398" s="142">
        <f t="shared" si="12"/>
        <v>100</v>
      </c>
      <c r="K398" s="142">
        <f t="shared" si="13"/>
        <v>0</v>
      </c>
    </row>
    <row r="399" spans="2:11" ht="15.75" hidden="1">
      <c r="B399" s="81" t="s">
        <v>507</v>
      </c>
      <c r="C399" s="80" t="s">
        <v>488</v>
      </c>
      <c r="D399" s="80" t="s">
        <v>489</v>
      </c>
      <c r="E399" s="80" t="s">
        <v>102</v>
      </c>
      <c r="F399" s="80" t="s">
        <v>531</v>
      </c>
      <c r="G399" s="80" t="s">
        <v>502</v>
      </c>
      <c r="H399" s="141">
        <f>'Прил.4'!H399</f>
        <v>7.5</v>
      </c>
      <c r="I399" s="141">
        <f>'Прил.4'!I399</f>
        <v>7.5</v>
      </c>
      <c r="J399" s="142">
        <f t="shared" si="12"/>
        <v>100</v>
      </c>
      <c r="K399" s="142">
        <f t="shared" si="13"/>
        <v>0</v>
      </c>
    </row>
    <row r="400" spans="2:11" s="85" customFormat="1" ht="15.75">
      <c r="B400" s="90" t="s">
        <v>444</v>
      </c>
      <c r="C400" s="78" t="s">
        <v>490</v>
      </c>
      <c r="D400" s="78"/>
      <c r="E400" s="78"/>
      <c r="F400" s="78"/>
      <c r="G400" s="78"/>
      <c r="H400" s="141">
        <f>'Прил.4'!H400</f>
        <v>19736.3</v>
      </c>
      <c r="I400" s="141">
        <f>'Прил.4'!I400</f>
        <v>6919.400000000001</v>
      </c>
      <c r="J400" s="141">
        <f t="shared" si="12"/>
        <v>35.05925629423955</v>
      </c>
      <c r="K400" s="141">
        <f t="shared" si="13"/>
        <v>12816.899999999998</v>
      </c>
    </row>
    <row r="401" spans="2:11" ht="15.75" hidden="1">
      <c r="B401" s="82" t="s">
        <v>512</v>
      </c>
      <c r="C401" s="80"/>
      <c r="D401" s="80"/>
      <c r="E401" s="80"/>
      <c r="F401" s="80"/>
      <c r="G401" s="80" t="s">
        <v>503</v>
      </c>
      <c r="H401" s="141">
        <f>'Прил.4'!H401</f>
        <v>2707.3</v>
      </c>
      <c r="I401" s="141">
        <f>'Прил.4'!I401</f>
        <v>1241.9</v>
      </c>
      <c r="J401" s="142">
        <f t="shared" si="12"/>
        <v>45.87227126657555</v>
      </c>
      <c r="K401" s="142">
        <f t="shared" si="13"/>
        <v>1465.4</v>
      </c>
    </row>
    <row r="402" spans="2:11" ht="15.75" hidden="1">
      <c r="B402" s="82" t="s">
        <v>498</v>
      </c>
      <c r="C402" s="80"/>
      <c r="D402" s="80"/>
      <c r="E402" s="80"/>
      <c r="F402" s="80"/>
      <c r="G402" s="80" t="s">
        <v>211</v>
      </c>
      <c r="H402" s="141">
        <f>'Прил.4'!H402</f>
        <v>11820.199999999999</v>
      </c>
      <c r="I402" s="141">
        <f>'Прил.4'!I402</f>
        <v>2548.5</v>
      </c>
      <c r="J402" s="142">
        <f t="shared" si="12"/>
        <v>21.560548890881712</v>
      </c>
      <c r="K402" s="142">
        <f t="shared" si="13"/>
        <v>9271.699999999999</v>
      </c>
    </row>
    <row r="403" spans="2:11" ht="15.75" hidden="1">
      <c r="B403" s="82" t="s">
        <v>499</v>
      </c>
      <c r="C403" s="80"/>
      <c r="D403" s="80"/>
      <c r="E403" s="80"/>
      <c r="F403" s="80"/>
      <c r="G403" s="80" t="s">
        <v>506</v>
      </c>
      <c r="H403" s="141">
        <f>'Прил.4'!H403</f>
        <v>5208.8</v>
      </c>
      <c r="I403" s="141">
        <f>'Прил.4'!I403</f>
        <v>3129</v>
      </c>
      <c r="J403" s="142">
        <f t="shared" si="12"/>
        <v>60.07141760098295</v>
      </c>
      <c r="K403" s="142">
        <f t="shared" si="13"/>
        <v>2079.8</v>
      </c>
    </row>
    <row r="404" spans="2:11" s="85" customFormat="1" ht="15.75">
      <c r="B404" s="82" t="s">
        <v>451</v>
      </c>
      <c r="C404" s="80" t="s">
        <v>490</v>
      </c>
      <c r="D404" s="80" t="s">
        <v>491</v>
      </c>
      <c r="E404" s="80"/>
      <c r="F404" s="80"/>
      <c r="G404" s="80"/>
      <c r="H404" s="142">
        <f>'Прил.4'!H404</f>
        <v>2040</v>
      </c>
      <c r="I404" s="142">
        <f>'Прил.4'!I404</f>
        <v>958.2</v>
      </c>
      <c r="J404" s="142">
        <f t="shared" si="12"/>
        <v>46.970588235294116</v>
      </c>
      <c r="K404" s="142">
        <f t="shared" si="13"/>
        <v>1081.8</v>
      </c>
    </row>
    <row r="405" spans="2:11" ht="15" hidden="1">
      <c r="B405" s="81" t="s">
        <v>514</v>
      </c>
      <c r="C405" s="80" t="s">
        <v>490</v>
      </c>
      <c r="D405" s="80" t="s">
        <v>491</v>
      </c>
      <c r="E405" s="80" t="s">
        <v>515</v>
      </c>
      <c r="F405" s="80"/>
      <c r="G405" s="80"/>
      <c r="H405" s="142">
        <f>'Прил.4'!H405</f>
        <v>2040</v>
      </c>
      <c r="I405" s="142">
        <f>'Прил.4'!I405</f>
        <v>958.2</v>
      </c>
      <c r="J405" s="142">
        <f t="shared" si="12"/>
        <v>46.970588235294116</v>
      </c>
      <c r="K405" s="142">
        <f t="shared" si="13"/>
        <v>1081.8</v>
      </c>
    </row>
    <row r="406" spans="2:11" ht="45" hidden="1">
      <c r="B406" s="82" t="s">
        <v>180</v>
      </c>
      <c r="C406" s="80" t="s">
        <v>490</v>
      </c>
      <c r="D406" s="80" t="s">
        <v>491</v>
      </c>
      <c r="E406" s="80" t="s">
        <v>103</v>
      </c>
      <c r="F406" s="80"/>
      <c r="G406" s="80"/>
      <c r="H406" s="142">
        <f>'Прил.4'!H406</f>
        <v>2040</v>
      </c>
      <c r="I406" s="142">
        <f>'Прил.4'!I406</f>
        <v>958.2</v>
      </c>
      <c r="J406" s="142">
        <f t="shared" si="12"/>
        <v>46.970588235294116</v>
      </c>
      <c r="K406" s="142">
        <f t="shared" si="13"/>
        <v>1081.8</v>
      </c>
    </row>
    <row r="407" spans="2:11" ht="15" hidden="1">
      <c r="B407" s="82" t="s">
        <v>60</v>
      </c>
      <c r="C407" s="80" t="s">
        <v>490</v>
      </c>
      <c r="D407" s="80" t="s">
        <v>491</v>
      </c>
      <c r="E407" s="80" t="s">
        <v>103</v>
      </c>
      <c r="F407" s="80" t="s">
        <v>104</v>
      </c>
      <c r="G407" s="80"/>
      <c r="H407" s="142">
        <f>'Прил.4'!H407</f>
        <v>2040</v>
      </c>
      <c r="I407" s="142">
        <f>'Прил.4'!I407</f>
        <v>958.2</v>
      </c>
      <c r="J407" s="142">
        <f t="shared" si="12"/>
        <v>46.970588235294116</v>
      </c>
      <c r="K407" s="142">
        <f t="shared" si="13"/>
        <v>1081.8</v>
      </c>
    </row>
    <row r="408" spans="2:11" ht="30" hidden="1">
      <c r="B408" s="82" t="s">
        <v>299</v>
      </c>
      <c r="C408" s="80" t="s">
        <v>490</v>
      </c>
      <c r="D408" s="80" t="s">
        <v>491</v>
      </c>
      <c r="E408" s="80" t="s">
        <v>103</v>
      </c>
      <c r="F408" s="80" t="s">
        <v>298</v>
      </c>
      <c r="G408" s="80"/>
      <c r="H408" s="142">
        <f>'Прил.4'!H408</f>
        <v>2040</v>
      </c>
      <c r="I408" s="142">
        <f>'Прил.4'!I408</f>
        <v>958.2</v>
      </c>
      <c r="J408" s="142">
        <f t="shared" si="12"/>
        <v>46.970588235294116</v>
      </c>
      <c r="K408" s="142">
        <f t="shared" si="13"/>
        <v>1081.8</v>
      </c>
    </row>
    <row r="409" spans="2:11" ht="15" hidden="1">
      <c r="B409" s="82" t="s">
        <v>512</v>
      </c>
      <c r="C409" s="80" t="s">
        <v>490</v>
      </c>
      <c r="D409" s="80" t="s">
        <v>491</v>
      </c>
      <c r="E409" s="80" t="s">
        <v>103</v>
      </c>
      <c r="F409" s="80" t="s">
        <v>298</v>
      </c>
      <c r="G409" s="80" t="s">
        <v>503</v>
      </c>
      <c r="H409" s="142">
        <f>'Прил.4'!H409</f>
        <v>2040</v>
      </c>
      <c r="I409" s="142">
        <f>'Прил.4'!I409</f>
        <v>958.2</v>
      </c>
      <c r="J409" s="142">
        <f t="shared" si="12"/>
        <v>46.970588235294116</v>
      </c>
      <c r="K409" s="142">
        <f t="shared" si="13"/>
        <v>1081.8</v>
      </c>
    </row>
    <row r="410" spans="2:11" ht="15">
      <c r="B410" s="82" t="s">
        <v>445</v>
      </c>
      <c r="C410" s="80" t="s">
        <v>490</v>
      </c>
      <c r="D410" s="80" t="s">
        <v>492</v>
      </c>
      <c r="E410" s="80"/>
      <c r="F410" s="80"/>
      <c r="G410" s="80"/>
      <c r="H410" s="142">
        <f>'Прил.4'!H410</f>
        <v>5922</v>
      </c>
      <c r="I410" s="142">
        <f>'Прил.4'!I410</f>
        <v>3608.7999999999997</v>
      </c>
      <c r="J410" s="142">
        <f t="shared" si="12"/>
        <v>60.938872002701785</v>
      </c>
      <c r="K410" s="142">
        <f t="shared" si="13"/>
        <v>2313.2000000000003</v>
      </c>
    </row>
    <row r="411" spans="2:11" ht="15" hidden="1">
      <c r="B411" s="81" t="s">
        <v>514</v>
      </c>
      <c r="C411" s="80" t="s">
        <v>490</v>
      </c>
      <c r="D411" s="80" t="s">
        <v>492</v>
      </c>
      <c r="E411" s="83" t="s">
        <v>515</v>
      </c>
      <c r="F411" s="80"/>
      <c r="G411" s="80"/>
      <c r="H411" s="142">
        <f>'Прил.4'!H411</f>
        <v>4982</v>
      </c>
      <c r="I411" s="142">
        <f>'Прил.4'!I411</f>
        <v>3002.7</v>
      </c>
      <c r="J411" s="142">
        <f t="shared" si="12"/>
        <v>60.27097551184263</v>
      </c>
      <c r="K411" s="142">
        <f t="shared" si="13"/>
        <v>1979.3000000000002</v>
      </c>
    </row>
    <row r="412" spans="2:11" ht="75" hidden="1">
      <c r="B412" s="82" t="s">
        <v>161</v>
      </c>
      <c r="C412" s="80" t="s">
        <v>490</v>
      </c>
      <c r="D412" s="80" t="s">
        <v>492</v>
      </c>
      <c r="E412" s="173" t="s">
        <v>160</v>
      </c>
      <c r="F412" s="80"/>
      <c r="G412" s="80"/>
      <c r="H412" s="142">
        <f>'Прил.4'!H412</f>
        <v>4865</v>
      </c>
      <c r="I412" s="142">
        <f>'Прил.4'!I412</f>
        <v>2919</v>
      </c>
      <c r="J412" s="142">
        <f t="shared" si="12"/>
        <v>60</v>
      </c>
      <c r="K412" s="142">
        <f t="shared" si="13"/>
        <v>1946</v>
      </c>
    </row>
    <row r="413" spans="2:11" ht="15" hidden="1">
      <c r="B413" s="82" t="s">
        <v>60</v>
      </c>
      <c r="C413" s="80" t="s">
        <v>490</v>
      </c>
      <c r="D413" s="80" t="s">
        <v>492</v>
      </c>
      <c r="E413" s="173" t="s">
        <v>160</v>
      </c>
      <c r="F413" s="80" t="s">
        <v>104</v>
      </c>
      <c r="G413" s="80"/>
      <c r="H413" s="142">
        <f>'Прил.4'!H413</f>
        <v>4865</v>
      </c>
      <c r="I413" s="142">
        <f>'Прил.4'!I413</f>
        <v>2919</v>
      </c>
      <c r="J413" s="142">
        <f t="shared" si="12"/>
        <v>60</v>
      </c>
      <c r="K413" s="142">
        <f t="shared" si="13"/>
        <v>1946</v>
      </c>
    </row>
    <row r="414" spans="2:11" ht="30" hidden="1">
      <c r="B414" s="82" t="s">
        <v>299</v>
      </c>
      <c r="C414" s="80" t="s">
        <v>490</v>
      </c>
      <c r="D414" s="80" t="s">
        <v>492</v>
      </c>
      <c r="E414" s="173" t="s">
        <v>160</v>
      </c>
      <c r="F414" s="80" t="s">
        <v>298</v>
      </c>
      <c r="G414" s="80"/>
      <c r="H414" s="142">
        <f>'Прил.4'!H414</f>
        <v>4865</v>
      </c>
      <c r="I414" s="142">
        <f>'Прил.4'!I414</f>
        <v>2919</v>
      </c>
      <c r="J414" s="142">
        <f t="shared" si="12"/>
        <v>60</v>
      </c>
      <c r="K414" s="142">
        <f t="shared" si="13"/>
        <v>1946</v>
      </c>
    </row>
    <row r="415" spans="2:11" ht="15" hidden="1">
      <c r="B415" s="82" t="s">
        <v>499</v>
      </c>
      <c r="C415" s="80" t="s">
        <v>490</v>
      </c>
      <c r="D415" s="80" t="s">
        <v>492</v>
      </c>
      <c r="E415" s="196" t="s">
        <v>160</v>
      </c>
      <c r="F415" s="80" t="s">
        <v>298</v>
      </c>
      <c r="G415" s="80" t="s">
        <v>506</v>
      </c>
      <c r="H415" s="142">
        <f>'Прил.4'!H415</f>
        <v>4865</v>
      </c>
      <c r="I415" s="142">
        <f>'Прил.4'!I415</f>
        <v>2919</v>
      </c>
      <c r="J415" s="142">
        <f t="shared" si="12"/>
        <v>60</v>
      </c>
      <c r="K415" s="142">
        <f t="shared" si="13"/>
        <v>1946</v>
      </c>
    </row>
    <row r="416" spans="2:11" ht="30" hidden="1">
      <c r="B416" s="82" t="s">
        <v>138</v>
      </c>
      <c r="C416" s="80" t="s">
        <v>490</v>
      </c>
      <c r="D416" s="80" t="s">
        <v>492</v>
      </c>
      <c r="E416" s="173" t="s">
        <v>366</v>
      </c>
      <c r="F416" s="80"/>
      <c r="G416" s="80"/>
      <c r="H416" s="142">
        <f>'Прил.4'!H416</f>
        <v>15</v>
      </c>
      <c r="I416" s="142">
        <f>'Прил.4'!I416</f>
        <v>15</v>
      </c>
      <c r="J416" s="142">
        <f t="shared" si="12"/>
        <v>100</v>
      </c>
      <c r="K416" s="142">
        <f t="shared" si="13"/>
        <v>0</v>
      </c>
    </row>
    <row r="417" spans="2:11" ht="15" hidden="1">
      <c r="B417" s="82" t="s">
        <v>529</v>
      </c>
      <c r="C417" s="80" t="s">
        <v>490</v>
      </c>
      <c r="D417" s="80" t="s">
        <v>492</v>
      </c>
      <c r="E417" s="173" t="s">
        <v>366</v>
      </c>
      <c r="F417" s="80" t="s">
        <v>287</v>
      </c>
      <c r="G417" s="80"/>
      <c r="H417" s="142">
        <f>'Прил.4'!H417</f>
        <v>15</v>
      </c>
      <c r="I417" s="142">
        <f>'Прил.4'!I417</f>
        <v>15</v>
      </c>
      <c r="J417" s="142">
        <f t="shared" si="12"/>
        <v>100</v>
      </c>
      <c r="K417" s="142">
        <f t="shared" si="13"/>
        <v>0</v>
      </c>
    </row>
    <row r="418" spans="2:11" ht="15" hidden="1">
      <c r="B418" s="82" t="s">
        <v>378</v>
      </c>
      <c r="C418" s="80" t="s">
        <v>490</v>
      </c>
      <c r="D418" s="80" t="s">
        <v>492</v>
      </c>
      <c r="E418" s="173" t="s">
        <v>366</v>
      </c>
      <c r="F418" s="80" t="s">
        <v>379</v>
      </c>
      <c r="G418" s="80"/>
      <c r="H418" s="142">
        <f>'Прил.4'!H418</f>
        <v>15</v>
      </c>
      <c r="I418" s="142">
        <f>'Прил.4'!I418</f>
        <v>15</v>
      </c>
      <c r="J418" s="142">
        <f t="shared" si="12"/>
        <v>100</v>
      </c>
      <c r="K418" s="142">
        <f t="shared" si="13"/>
        <v>0</v>
      </c>
    </row>
    <row r="419" spans="2:11" ht="15" hidden="1">
      <c r="B419" s="82" t="s">
        <v>512</v>
      </c>
      <c r="C419" s="80" t="s">
        <v>490</v>
      </c>
      <c r="D419" s="80" t="s">
        <v>492</v>
      </c>
      <c r="E419" s="173" t="s">
        <v>366</v>
      </c>
      <c r="F419" s="80" t="s">
        <v>379</v>
      </c>
      <c r="G419" s="80" t="s">
        <v>503</v>
      </c>
      <c r="H419" s="142">
        <f>'Прил.4'!H419</f>
        <v>15</v>
      </c>
      <c r="I419" s="142">
        <f>'Прил.4'!I419</f>
        <v>15</v>
      </c>
      <c r="J419" s="142">
        <f t="shared" si="12"/>
        <v>100</v>
      </c>
      <c r="K419" s="142">
        <f t="shared" si="13"/>
        <v>0</v>
      </c>
    </row>
    <row r="420" spans="2:11" ht="30" hidden="1">
      <c r="B420" s="82" t="s">
        <v>181</v>
      </c>
      <c r="C420" s="80" t="s">
        <v>490</v>
      </c>
      <c r="D420" s="80" t="s">
        <v>492</v>
      </c>
      <c r="E420" s="83" t="s">
        <v>105</v>
      </c>
      <c r="F420" s="80"/>
      <c r="G420" s="80"/>
      <c r="H420" s="142">
        <f>'Прил.4'!H420</f>
        <v>102</v>
      </c>
      <c r="I420" s="142">
        <f>'Прил.4'!I420</f>
        <v>68.7</v>
      </c>
      <c r="J420" s="142">
        <f t="shared" si="12"/>
        <v>67.3529411764706</v>
      </c>
      <c r="K420" s="142">
        <f t="shared" si="13"/>
        <v>33.3</v>
      </c>
    </row>
    <row r="421" spans="2:11" ht="30" hidden="1">
      <c r="B421" s="82" t="s">
        <v>8</v>
      </c>
      <c r="C421" s="80" t="s">
        <v>490</v>
      </c>
      <c r="D421" s="80" t="s">
        <v>492</v>
      </c>
      <c r="E421" s="83" t="s">
        <v>105</v>
      </c>
      <c r="F421" s="80" t="s">
        <v>9</v>
      </c>
      <c r="G421" s="80"/>
      <c r="H421" s="142">
        <f>'Прил.4'!H421</f>
        <v>102</v>
      </c>
      <c r="I421" s="142">
        <f>'Прил.4'!I421</f>
        <v>68.7</v>
      </c>
      <c r="J421" s="142">
        <f t="shared" si="12"/>
        <v>67.3529411764706</v>
      </c>
      <c r="K421" s="142">
        <f t="shared" si="13"/>
        <v>33.3</v>
      </c>
    </row>
    <row r="422" spans="2:11" ht="15" hidden="1">
      <c r="B422" s="82" t="s">
        <v>131</v>
      </c>
      <c r="C422" s="80" t="s">
        <v>490</v>
      </c>
      <c r="D422" s="80" t="s">
        <v>492</v>
      </c>
      <c r="E422" s="83" t="s">
        <v>105</v>
      </c>
      <c r="F422" s="140">
        <v>612</v>
      </c>
      <c r="G422" s="80"/>
      <c r="H422" s="142">
        <f>'Прил.4'!H422</f>
        <v>102</v>
      </c>
      <c r="I422" s="142">
        <f>'Прил.4'!I422</f>
        <v>68.7</v>
      </c>
      <c r="J422" s="142">
        <f t="shared" si="12"/>
        <v>67.3529411764706</v>
      </c>
      <c r="K422" s="142">
        <f t="shared" si="13"/>
        <v>33.3</v>
      </c>
    </row>
    <row r="423" spans="2:11" ht="15" hidden="1">
      <c r="B423" s="82" t="s">
        <v>512</v>
      </c>
      <c r="C423" s="80" t="s">
        <v>490</v>
      </c>
      <c r="D423" s="80" t="s">
        <v>492</v>
      </c>
      <c r="E423" s="83" t="s">
        <v>105</v>
      </c>
      <c r="F423" s="140">
        <v>612</v>
      </c>
      <c r="G423" s="80" t="s">
        <v>503</v>
      </c>
      <c r="H423" s="142">
        <f>'Прил.4'!H423</f>
        <v>102</v>
      </c>
      <c r="I423" s="142">
        <f>'Прил.4'!I423</f>
        <v>68.7</v>
      </c>
      <c r="J423" s="142">
        <f t="shared" si="12"/>
        <v>67.3529411764706</v>
      </c>
      <c r="K423" s="142">
        <f t="shared" si="13"/>
        <v>33.3</v>
      </c>
    </row>
    <row r="424" spans="2:11" ht="30" hidden="1">
      <c r="B424" s="82" t="s">
        <v>442</v>
      </c>
      <c r="C424" s="80" t="s">
        <v>490</v>
      </c>
      <c r="D424" s="80" t="s">
        <v>492</v>
      </c>
      <c r="E424" s="83" t="s">
        <v>368</v>
      </c>
      <c r="F424" s="80"/>
      <c r="G424" s="80"/>
      <c r="H424" s="142">
        <f>'Прил.4'!H424</f>
        <v>824.5</v>
      </c>
      <c r="I424" s="142">
        <f>'Прил.4'!I424</f>
        <v>567</v>
      </c>
      <c r="J424" s="142">
        <f t="shared" si="12"/>
        <v>68.7689508793208</v>
      </c>
      <c r="K424" s="142">
        <f t="shared" si="13"/>
        <v>257.5</v>
      </c>
    </row>
    <row r="425" spans="2:11" ht="60" hidden="1">
      <c r="B425" s="82" t="s">
        <v>33</v>
      </c>
      <c r="C425" s="80" t="s">
        <v>490</v>
      </c>
      <c r="D425" s="80" t="s">
        <v>492</v>
      </c>
      <c r="E425" s="155" t="s">
        <v>34</v>
      </c>
      <c r="F425" s="80"/>
      <c r="G425" s="80"/>
      <c r="H425" s="142">
        <f>'Прил.4'!H425</f>
        <v>170.1</v>
      </c>
      <c r="I425" s="142">
        <f>'Прил.4'!I425</f>
        <v>170.1</v>
      </c>
      <c r="J425" s="142">
        <f t="shared" si="12"/>
        <v>100</v>
      </c>
      <c r="K425" s="142">
        <f t="shared" si="13"/>
        <v>0</v>
      </c>
    </row>
    <row r="426" spans="2:11" ht="15" hidden="1">
      <c r="B426" s="82" t="s">
        <v>60</v>
      </c>
      <c r="C426" s="80" t="s">
        <v>490</v>
      </c>
      <c r="D426" s="80" t="s">
        <v>492</v>
      </c>
      <c r="E426" s="155" t="s">
        <v>34</v>
      </c>
      <c r="F426" s="80" t="s">
        <v>104</v>
      </c>
      <c r="G426" s="80"/>
      <c r="H426" s="142">
        <f>'Прил.4'!H426</f>
        <v>170.1</v>
      </c>
      <c r="I426" s="142">
        <f>'Прил.4'!I426</f>
        <v>170.1</v>
      </c>
      <c r="J426" s="142">
        <f t="shared" si="12"/>
        <v>100</v>
      </c>
      <c r="K426" s="142">
        <f t="shared" si="13"/>
        <v>0</v>
      </c>
    </row>
    <row r="427" spans="2:11" ht="15" hidden="1">
      <c r="B427" s="177" t="s">
        <v>571</v>
      </c>
      <c r="C427" s="80" t="s">
        <v>490</v>
      </c>
      <c r="D427" s="80" t="s">
        <v>492</v>
      </c>
      <c r="E427" s="155" t="s">
        <v>34</v>
      </c>
      <c r="F427" s="80" t="s">
        <v>570</v>
      </c>
      <c r="G427" s="80"/>
      <c r="H427" s="142">
        <f>'Прил.4'!H427</f>
        <v>170.1</v>
      </c>
      <c r="I427" s="142">
        <f>'Прил.4'!I427</f>
        <v>170.1</v>
      </c>
      <c r="J427" s="142">
        <f t="shared" si="12"/>
        <v>100</v>
      </c>
      <c r="K427" s="142">
        <f t="shared" si="13"/>
        <v>0</v>
      </c>
    </row>
    <row r="428" spans="2:11" ht="15" hidden="1">
      <c r="B428" s="82" t="s">
        <v>499</v>
      </c>
      <c r="C428" s="80" t="s">
        <v>490</v>
      </c>
      <c r="D428" s="80" t="s">
        <v>492</v>
      </c>
      <c r="E428" s="155" t="s">
        <v>34</v>
      </c>
      <c r="F428" s="80" t="s">
        <v>570</v>
      </c>
      <c r="G428" s="80" t="s">
        <v>506</v>
      </c>
      <c r="H428" s="142">
        <f>'Прил.4'!H428</f>
        <v>170.1</v>
      </c>
      <c r="I428" s="142">
        <f>'Прил.4'!I428</f>
        <v>170.1</v>
      </c>
      <c r="J428" s="142">
        <f t="shared" si="12"/>
        <v>100</v>
      </c>
      <c r="K428" s="142">
        <f t="shared" si="13"/>
        <v>0</v>
      </c>
    </row>
    <row r="429" spans="2:11" ht="75" hidden="1">
      <c r="B429" s="82" t="s">
        <v>35</v>
      </c>
      <c r="C429" s="80" t="s">
        <v>490</v>
      </c>
      <c r="D429" s="80" t="s">
        <v>492</v>
      </c>
      <c r="E429" s="155" t="s">
        <v>36</v>
      </c>
      <c r="F429" s="80"/>
      <c r="G429" s="80"/>
      <c r="H429" s="142">
        <f>'Прил.4'!H429</f>
        <v>266.5</v>
      </c>
      <c r="I429" s="142">
        <f>'Прил.4'!I429</f>
        <v>266.5</v>
      </c>
      <c r="J429" s="142">
        <f t="shared" si="12"/>
        <v>100</v>
      </c>
      <c r="K429" s="142">
        <f t="shared" si="13"/>
        <v>0</v>
      </c>
    </row>
    <row r="430" spans="2:11" ht="15" hidden="1">
      <c r="B430" s="82" t="s">
        <v>60</v>
      </c>
      <c r="C430" s="80" t="s">
        <v>490</v>
      </c>
      <c r="D430" s="80" t="s">
        <v>492</v>
      </c>
      <c r="E430" s="155" t="s">
        <v>36</v>
      </c>
      <c r="F430" s="80" t="s">
        <v>104</v>
      </c>
      <c r="G430" s="80"/>
      <c r="H430" s="142">
        <f>'Прил.4'!H430</f>
        <v>266.5</v>
      </c>
      <c r="I430" s="142">
        <f>'Прил.4'!I430</f>
        <v>266.5</v>
      </c>
      <c r="J430" s="142">
        <f t="shared" si="12"/>
        <v>100</v>
      </c>
      <c r="K430" s="142">
        <f t="shared" si="13"/>
        <v>0</v>
      </c>
    </row>
    <row r="431" spans="2:11" ht="15" hidden="1">
      <c r="B431" s="177" t="s">
        <v>571</v>
      </c>
      <c r="C431" s="80" t="s">
        <v>490</v>
      </c>
      <c r="D431" s="80" t="s">
        <v>492</v>
      </c>
      <c r="E431" s="155" t="s">
        <v>36</v>
      </c>
      <c r="F431" s="80" t="s">
        <v>570</v>
      </c>
      <c r="G431" s="80"/>
      <c r="H431" s="142">
        <f>'Прил.4'!H431</f>
        <v>266.5</v>
      </c>
      <c r="I431" s="142">
        <f>'Прил.4'!I431</f>
        <v>266.5</v>
      </c>
      <c r="J431" s="142">
        <f t="shared" si="12"/>
        <v>100</v>
      </c>
      <c r="K431" s="142">
        <f t="shared" si="13"/>
        <v>0</v>
      </c>
    </row>
    <row r="432" spans="2:11" ht="15" hidden="1">
      <c r="B432" s="82" t="s">
        <v>498</v>
      </c>
      <c r="C432" s="80" t="s">
        <v>490</v>
      </c>
      <c r="D432" s="80" t="s">
        <v>492</v>
      </c>
      <c r="E432" s="155" t="s">
        <v>36</v>
      </c>
      <c r="F432" s="80" t="s">
        <v>570</v>
      </c>
      <c r="G432" s="80" t="s">
        <v>211</v>
      </c>
      <c r="H432" s="142">
        <f>'Прил.4'!H432</f>
        <v>266.5</v>
      </c>
      <c r="I432" s="142">
        <f>'Прил.4'!I432</f>
        <v>266.5</v>
      </c>
      <c r="J432" s="142">
        <f t="shared" si="12"/>
        <v>100</v>
      </c>
      <c r="K432" s="142">
        <f t="shared" si="13"/>
        <v>0</v>
      </c>
    </row>
    <row r="433" spans="2:11" ht="30" hidden="1">
      <c r="B433" s="82" t="s">
        <v>443</v>
      </c>
      <c r="C433" s="80" t="s">
        <v>490</v>
      </c>
      <c r="D433" s="80" t="s">
        <v>492</v>
      </c>
      <c r="E433" s="83" t="s">
        <v>369</v>
      </c>
      <c r="F433" s="80"/>
      <c r="G433" s="80"/>
      <c r="H433" s="142">
        <f>'Прил.4'!H433</f>
        <v>387.9</v>
      </c>
      <c r="I433" s="142">
        <f>'Прил.4'!I433</f>
        <v>130.4</v>
      </c>
      <c r="J433" s="142">
        <f t="shared" si="12"/>
        <v>33.61691157514824</v>
      </c>
      <c r="K433" s="142">
        <f t="shared" si="13"/>
        <v>257.5</v>
      </c>
    </row>
    <row r="434" spans="2:11" ht="15" hidden="1">
      <c r="B434" s="82" t="s">
        <v>60</v>
      </c>
      <c r="C434" s="80" t="s">
        <v>490</v>
      </c>
      <c r="D434" s="80" t="s">
        <v>492</v>
      </c>
      <c r="E434" s="83" t="s">
        <v>369</v>
      </c>
      <c r="F434" s="80" t="s">
        <v>104</v>
      </c>
      <c r="G434" s="80"/>
      <c r="H434" s="142">
        <f>'Прил.4'!H434</f>
        <v>387.9</v>
      </c>
      <c r="I434" s="142">
        <f>'Прил.4'!I434</f>
        <v>130.4</v>
      </c>
      <c r="J434" s="142">
        <f t="shared" si="12"/>
        <v>33.61691157514824</v>
      </c>
      <c r="K434" s="142">
        <f t="shared" si="13"/>
        <v>257.5</v>
      </c>
    </row>
    <row r="435" spans="2:11" ht="15" hidden="1">
      <c r="B435" s="95" t="s">
        <v>571</v>
      </c>
      <c r="C435" s="80" t="s">
        <v>490</v>
      </c>
      <c r="D435" s="80" t="s">
        <v>492</v>
      </c>
      <c r="E435" s="83" t="s">
        <v>369</v>
      </c>
      <c r="F435" s="80" t="s">
        <v>570</v>
      </c>
      <c r="G435" s="80"/>
      <c r="H435" s="142">
        <f>'Прил.4'!H435</f>
        <v>387.9</v>
      </c>
      <c r="I435" s="142">
        <f>'Прил.4'!I435</f>
        <v>130.4</v>
      </c>
      <c r="J435" s="142">
        <f t="shared" si="12"/>
        <v>33.61691157514824</v>
      </c>
      <c r="K435" s="142">
        <f t="shared" si="13"/>
        <v>257.5</v>
      </c>
    </row>
    <row r="436" spans="2:11" ht="15" hidden="1">
      <c r="B436" s="82" t="s">
        <v>512</v>
      </c>
      <c r="C436" s="80" t="s">
        <v>490</v>
      </c>
      <c r="D436" s="80" t="s">
        <v>492</v>
      </c>
      <c r="E436" s="83" t="s">
        <v>369</v>
      </c>
      <c r="F436" s="80" t="s">
        <v>570</v>
      </c>
      <c r="G436" s="80" t="s">
        <v>503</v>
      </c>
      <c r="H436" s="142">
        <f>'Прил.4'!H436</f>
        <v>387.9</v>
      </c>
      <c r="I436" s="142">
        <f>'Прил.4'!I436</f>
        <v>130.4</v>
      </c>
      <c r="J436" s="142">
        <f t="shared" si="12"/>
        <v>33.61691157514824</v>
      </c>
      <c r="K436" s="142">
        <f t="shared" si="13"/>
        <v>257.5</v>
      </c>
    </row>
    <row r="437" spans="2:11" ht="30" hidden="1">
      <c r="B437" s="82" t="s">
        <v>86</v>
      </c>
      <c r="C437" s="80" t="s">
        <v>490</v>
      </c>
      <c r="D437" s="80" t="s">
        <v>492</v>
      </c>
      <c r="E437" s="83" t="s">
        <v>87</v>
      </c>
      <c r="F437" s="80"/>
      <c r="G437" s="80"/>
      <c r="H437" s="142">
        <f>'Прил.4'!H437</f>
        <v>115.5</v>
      </c>
      <c r="I437" s="142">
        <f>'Прил.4'!I437</f>
        <v>39.1</v>
      </c>
      <c r="J437" s="142">
        <f t="shared" si="12"/>
        <v>33.85281385281386</v>
      </c>
      <c r="K437" s="142">
        <f t="shared" si="13"/>
        <v>76.4</v>
      </c>
    </row>
    <row r="438" spans="2:11" ht="45" hidden="1">
      <c r="B438" s="82" t="s">
        <v>440</v>
      </c>
      <c r="C438" s="80" t="s">
        <v>490</v>
      </c>
      <c r="D438" s="80" t="s">
        <v>492</v>
      </c>
      <c r="E438" s="83" t="s">
        <v>106</v>
      </c>
      <c r="F438" s="80"/>
      <c r="G438" s="80"/>
      <c r="H438" s="142">
        <f>'Прил.4'!H438</f>
        <v>115.5</v>
      </c>
      <c r="I438" s="142">
        <f>'Прил.4'!I438</f>
        <v>39.1</v>
      </c>
      <c r="J438" s="142">
        <f t="shared" si="12"/>
        <v>33.85281385281386</v>
      </c>
      <c r="K438" s="142">
        <f t="shared" si="13"/>
        <v>76.4</v>
      </c>
    </row>
    <row r="439" spans="2:11" ht="45" hidden="1">
      <c r="B439" s="82" t="s">
        <v>441</v>
      </c>
      <c r="C439" s="80" t="s">
        <v>490</v>
      </c>
      <c r="D439" s="80" t="s">
        <v>492</v>
      </c>
      <c r="E439" s="83" t="s">
        <v>107</v>
      </c>
      <c r="F439" s="140"/>
      <c r="G439" s="80"/>
      <c r="H439" s="142">
        <f>'Прил.4'!H439</f>
        <v>115.5</v>
      </c>
      <c r="I439" s="142">
        <f>'Прил.4'!I439</f>
        <v>39.1</v>
      </c>
      <c r="J439" s="142">
        <f t="shared" si="12"/>
        <v>33.85281385281386</v>
      </c>
      <c r="K439" s="142">
        <f t="shared" si="13"/>
        <v>76.4</v>
      </c>
    </row>
    <row r="440" spans="2:11" ht="15" hidden="1">
      <c r="B440" s="81" t="s">
        <v>524</v>
      </c>
      <c r="C440" s="80" t="s">
        <v>490</v>
      </c>
      <c r="D440" s="80" t="s">
        <v>492</v>
      </c>
      <c r="E440" s="83" t="s">
        <v>107</v>
      </c>
      <c r="F440" s="80" t="s">
        <v>525</v>
      </c>
      <c r="G440" s="80"/>
      <c r="H440" s="142">
        <f>'Прил.4'!H440</f>
        <v>68.5</v>
      </c>
      <c r="I440" s="142">
        <f>'Прил.4'!I440</f>
        <v>6.1</v>
      </c>
      <c r="J440" s="142">
        <f t="shared" si="12"/>
        <v>8.905109489051094</v>
      </c>
      <c r="K440" s="142">
        <f t="shared" si="13"/>
        <v>62.4</v>
      </c>
    </row>
    <row r="441" spans="2:11" ht="30" hidden="1">
      <c r="B441" s="81" t="s">
        <v>526</v>
      </c>
      <c r="C441" s="80" t="s">
        <v>490</v>
      </c>
      <c r="D441" s="80" t="s">
        <v>492</v>
      </c>
      <c r="E441" s="83" t="s">
        <v>107</v>
      </c>
      <c r="F441" s="80" t="s">
        <v>527</v>
      </c>
      <c r="G441" s="80"/>
      <c r="H441" s="142">
        <f>'Прил.4'!H441</f>
        <v>68.5</v>
      </c>
      <c r="I441" s="142">
        <f>'Прил.4'!I441</f>
        <v>6.1</v>
      </c>
      <c r="J441" s="142">
        <f t="shared" si="12"/>
        <v>8.905109489051094</v>
      </c>
      <c r="K441" s="142">
        <f t="shared" si="13"/>
        <v>62.4</v>
      </c>
    </row>
    <row r="442" spans="2:11" ht="15" hidden="1">
      <c r="B442" s="82" t="s">
        <v>512</v>
      </c>
      <c r="C442" s="80" t="s">
        <v>490</v>
      </c>
      <c r="D442" s="80" t="s">
        <v>492</v>
      </c>
      <c r="E442" s="83" t="s">
        <v>107</v>
      </c>
      <c r="F442" s="80" t="s">
        <v>527</v>
      </c>
      <c r="G442" s="80" t="s">
        <v>503</v>
      </c>
      <c r="H442" s="142">
        <f>'Прил.4'!H442</f>
        <v>68.5</v>
      </c>
      <c r="I442" s="142">
        <f>'Прил.4'!I442</f>
        <v>6.1</v>
      </c>
      <c r="J442" s="142">
        <f t="shared" si="12"/>
        <v>8.905109489051094</v>
      </c>
      <c r="K442" s="142">
        <f t="shared" si="13"/>
        <v>62.4</v>
      </c>
    </row>
    <row r="443" spans="2:11" ht="15" hidden="1">
      <c r="B443" s="82" t="s">
        <v>60</v>
      </c>
      <c r="C443" s="80" t="s">
        <v>490</v>
      </c>
      <c r="D443" s="80" t="s">
        <v>492</v>
      </c>
      <c r="E443" s="83" t="s">
        <v>107</v>
      </c>
      <c r="F443" s="80" t="s">
        <v>104</v>
      </c>
      <c r="G443" s="80"/>
      <c r="H443" s="142">
        <f>'Прил.4'!H443</f>
        <v>47</v>
      </c>
      <c r="I443" s="142">
        <f>'Прил.4'!I443</f>
        <v>33</v>
      </c>
      <c r="J443" s="142">
        <f t="shared" si="12"/>
        <v>70.2127659574468</v>
      </c>
      <c r="K443" s="142">
        <f t="shared" si="13"/>
        <v>14</v>
      </c>
    </row>
    <row r="444" spans="2:11" ht="30" hidden="1">
      <c r="B444" s="82" t="s">
        <v>299</v>
      </c>
      <c r="C444" s="80" t="s">
        <v>490</v>
      </c>
      <c r="D444" s="80" t="s">
        <v>492</v>
      </c>
      <c r="E444" s="83" t="s">
        <v>107</v>
      </c>
      <c r="F444" s="80" t="s">
        <v>298</v>
      </c>
      <c r="G444" s="80"/>
      <c r="H444" s="142">
        <f>'Прил.4'!H444</f>
        <v>47</v>
      </c>
      <c r="I444" s="142">
        <f>'Прил.4'!I444</f>
        <v>33</v>
      </c>
      <c r="J444" s="142">
        <f t="shared" si="12"/>
        <v>70.2127659574468</v>
      </c>
      <c r="K444" s="142">
        <f t="shared" si="13"/>
        <v>14</v>
      </c>
    </row>
    <row r="445" spans="2:11" ht="15" hidden="1">
      <c r="B445" s="82" t="s">
        <v>512</v>
      </c>
      <c r="C445" s="80" t="s">
        <v>490</v>
      </c>
      <c r="D445" s="80" t="s">
        <v>492</v>
      </c>
      <c r="E445" s="83" t="s">
        <v>107</v>
      </c>
      <c r="F445" s="80" t="s">
        <v>298</v>
      </c>
      <c r="G445" s="80" t="s">
        <v>503</v>
      </c>
      <c r="H445" s="142">
        <f>'Прил.4'!H445</f>
        <v>47</v>
      </c>
      <c r="I445" s="142">
        <f>'Прил.4'!I445</f>
        <v>33</v>
      </c>
      <c r="J445" s="142">
        <f t="shared" si="12"/>
        <v>70.2127659574468</v>
      </c>
      <c r="K445" s="142">
        <f t="shared" si="13"/>
        <v>14</v>
      </c>
    </row>
    <row r="446" spans="2:11" ht="15">
      <c r="B446" s="82" t="s">
        <v>219</v>
      </c>
      <c r="C446" s="80" t="s">
        <v>490</v>
      </c>
      <c r="D446" s="80" t="s">
        <v>493</v>
      </c>
      <c r="E446" s="80"/>
      <c r="F446" s="80"/>
      <c r="G446" s="80"/>
      <c r="H446" s="142">
        <f>'Прил.4'!H446</f>
        <v>10916.7</v>
      </c>
      <c r="I446" s="142">
        <f>'Прил.4'!I446</f>
        <v>1946.6</v>
      </c>
      <c r="J446" s="142">
        <f t="shared" si="12"/>
        <v>17.8313959346689</v>
      </c>
      <c r="K446" s="142">
        <f t="shared" si="13"/>
        <v>8970.1</v>
      </c>
    </row>
    <row r="447" spans="2:11" ht="15.75" hidden="1">
      <c r="B447" s="81" t="s">
        <v>514</v>
      </c>
      <c r="C447" s="83">
        <v>1000</v>
      </c>
      <c r="D447" s="83">
        <v>1004</v>
      </c>
      <c r="E447" s="83" t="s">
        <v>515</v>
      </c>
      <c r="F447" s="78"/>
      <c r="G447" s="78"/>
      <c r="H447" s="142">
        <f>'Прил.4'!H447</f>
        <v>10916.7</v>
      </c>
      <c r="I447" s="142">
        <f>'Прил.4'!I447</f>
        <v>1946.6</v>
      </c>
      <c r="J447" s="142">
        <f t="shared" si="12"/>
        <v>17.8313959346689</v>
      </c>
      <c r="K447" s="142">
        <f t="shared" si="13"/>
        <v>8970.1</v>
      </c>
    </row>
    <row r="448" spans="2:11" ht="60" hidden="1">
      <c r="B448" s="81" t="s">
        <v>182</v>
      </c>
      <c r="C448" s="83">
        <v>1000</v>
      </c>
      <c r="D448" s="83">
        <v>1004</v>
      </c>
      <c r="E448" s="83" t="s">
        <v>135</v>
      </c>
      <c r="F448" s="80"/>
      <c r="G448" s="80"/>
      <c r="H448" s="142">
        <f>'Прил.4'!H448</f>
        <v>6109.1</v>
      </c>
      <c r="I448" s="142">
        <f>'Прил.4'!I448</f>
        <v>0</v>
      </c>
      <c r="J448" s="142">
        <f t="shared" si="12"/>
        <v>0</v>
      </c>
      <c r="K448" s="142">
        <f t="shared" si="13"/>
        <v>6109.1</v>
      </c>
    </row>
    <row r="449" spans="2:11" ht="30" hidden="1">
      <c r="B449" s="81" t="s">
        <v>41</v>
      </c>
      <c r="C449" s="83">
        <v>1000</v>
      </c>
      <c r="D449" s="83">
        <v>1004</v>
      </c>
      <c r="E449" s="83" t="s">
        <v>135</v>
      </c>
      <c r="F449" s="80" t="s">
        <v>39</v>
      </c>
      <c r="G449" s="80"/>
      <c r="H449" s="142">
        <f>'Прил.4'!H449</f>
        <v>6109.1</v>
      </c>
      <c r="I449" s="142">
        <f>'Прил.4'!I449</f>
        <v>0</v>
      </c>
      <c r="J449" s="142">
        <f t="shared" si="12"/>
        <v>0</v>
      </c>
      <c r="K449" s="142">
        <f t="shared" si="13"/>
        <v>6109.1</v>
      </c>
    </row>
    <row r="450" spans="2:11" ht="30" hidden="1">
      <c r="B450" s="81" t="s">
        <v>42</v>
      </c>
      <c r="C450" s="83">
        <v>1000</v>
      </c>
      <c r="D450" s="83">
        <v>1004</v>
      </c>
      <c r="E450" s="83" t="s">
        <v>135</v>
      </c>
      <c r="F450" s="80" t="s">
        <v>40</v>
      </c>
      <c r="G450" s="80"/>
      <c r="H450" s="142">
        <f>'Прил.4'!H450</f>
        <v>6109.1</v>
      </c>
      <c r="I450" s="142">
        <f>'Прил.4'!I450</f>
        <v>0</v>
      </c>
      <c r="J450" s="142">
        <f t="shared" si="12"/>
        <v>0</v>
      </c>
      <c r="K450" s="142">
        <f t="shared" si="13"/>
        <v>6109.1</v>
      </c>
    </row>
    <row r="451" spans="2:11" ht="15" hidden="1">
      <c r="B451" s="82" t="s">
        <v>498</v>
      </c>
      <c r="C451" s="83">
        <v>1000</v>
      </c>
      <c r="D451" s="83">
        <v>1004</v>
      </c>
      <c r="E451" s="83" t="s">
        <v>135</v>
      </c>
      <c r="F451" s="80" t="s">
        <v>40</v>
      </c>
      <c r="G451" s="80" t="s">
        <v>211</v>
      </c>
      <c r="H451" s="142">
        <f>'Прил.4'!H451</f>
        <v>6109.1</v>
      </c>
      <c r="I451" s="142">
        <f>'Прил.4'!I451</f>
        <v>0</v>
      </c>
      <c r="J451" s="142">
        <f t="shared" si="12"/>
        <v>0</v>
      </c>
      <c r="K451" s="142">
        <f t="shared" si="13"/>
        <v>6109.1</v>
      </c>
    </row>
    <row r="452" spans="2:11" ht="45" hidden="1">
      <c r="B452" s="81" t="s">
        <v>183</v>
      </c>
      <c r="C452" s="83">
        <v>1000</v>
      </c>
      <c r="D452" s="83">
        <v>1004</v>
      </c>
      <c r="E452" s="83" t="s">
        <v>108</v>
      </c>
      <c r="F452" s="78"/>
      <c r="G452" s="78"/>
      <c r="H452" s="142">
        <f>'Прил.4'!H452</f>
        <v>173.7</v>
      </c>
      <c r="I452" s="142">
        <f>'Прил.4'!I452</f>
        <v>39.9</v>
      </c>
      <c r="J452" s="142">
        <f t="shared" si="12"/>
        <v>22.9706390328152</v>
      </c>
      <c r="K452" s="142">
        <f t="shared" si="13"/>
        <v>133.79999999999998</v>
      </c>
    </row>
    <row r="453" spans="2:11" ht="15.75" hidden="1">
      <c r="B453" s="82" t="s">
        <v>60</v>
      </c>
      <c r="C453" s="83">
        <v>1000</v>
      </c>
      <c r="D453" s="83">
        <v>1004</v>
      </c>
      <c r="E453" s="83" t="s">
        <v>108</v>
      </c>
      <c r="F453" s="80" t="s">
        <v>104</v>
      </c>
      <c r="G453" s="78"/>
      <c r="H453" s="142">
        <f>'Прил.4'!H453</f>
        <v>173.7</v>
      </c>
      <c r="I453" s="142">
        <f>'Прил.4'!I453</f>
        <v>39.9</v>
      </c>
      <c r="J453" s="142">
        <f t="shared" si="12"/>
        <v>22.9706390328152</v>
      </c>
      <c r="K453" s="142">
        <f t="shared" si="13"/>
        <v>133.79999999999998</v>
      </c>
    </row>
    <row r="454" spans="2:11" ht="15" hidden="1">
      <c r="B454" s="82" t="s">
        <v>206</v>
      </c>
      <c r="C454" s="83">
        <v>1000</v>
      </c>
      <c r="D454" s="83">
        <v>1004</v>
      </c>
      <c r="E454" s="83" t="s">
        <v>108</v>
      </c>
      <c r="F454" s="80" t="s">
        <v>134</v>
      </c>
      <c r="G454" s="80"/>
      <c r="H454" s="142">
        <f>'Прил.4'!H454</f>
        <v>173.7</v>
      </c>
      <c r="I454" s="142">
        <f>'Прил.4'!I454</f>
        <v>39.9</v>
      </c>
      <c r="J454" s="142">
        <f t="shared" si="12"/>
        <v>22.9706390328152</v>
      </c>
      <c r="K454" s="142">
        <f t="shared" si="13"/>
        <v>133.79999999999998</v>
      </c>
    </row>
    <row r="455" spans="2:11" ht="15" hidden="1">
      <c r="B455" s="82" t="s">
        <v>499</v>
      </c>
      <c r="C455" s="83">
        <v>1000</v>
      </c>
      <c r="D455" s="83">
        <v>1004</v>
      </c>
      <c r="E455" s="83" t="s">
        <v>108</v>
      </c>
      <c r="F455" s="80" t="s">
        <v>134</v>
      </c>
      <c r="G455" s="80" t="s">
        <v>506</v>
      </c>
      <c r="H455" s="142">
        <f>'Прил.4'!H455</f>
        <v>173.7</v>
      </c>
      <c r="I455" s="142">
        <f>'Прил.4'!I455</f>
        <v>39.9</v>
      </c>
      <c r="J455" s="142">
        <f t="shared" si="12"/>
        <v>22.9706390328152</v>
      </c>
      <c r="K455" s="142">
        <f t="shared" si="13"/>
        <v>133.79999999999998</v>
      </c>
    </row>
    <row r="456" spans="2:11" ht="60" hidden="1">
      <c r="B456" s="81" t="s">
        <v>184</v>
      </c>
      <c r="C456" s="83">
        <v>1000</v>
      </c>
      <c r="D456" s="83">
        <v>1004</v>
      </c>
      <c r="E456" s="83" t="s">
        <v>109</v>
      </c>
      <c r="F456" s="78"/>
      <c r="G456" s="78"/>
      <c r="H456" s="142">
        <f>'Прил.4'!H456</f>
        <v>1365</v>
      </c>
      <c r="I456" s="142">
        <f>'Прил.4'!I456</f>
        <v>391.4</v>
      </c>
      <c r="J456" s="142">
        <f t="shared" si="12"/>
        <v>28.67399267399267</v>
      </c>
      <c r="K456" s="142">
        <f t="shared" si="13"/>
        <v>973.6</v>
      </c>
    </row>
    <row r="457" spans="2:11" ht="15.75" hidden="1">
      <c r="B457" s="82" t="s">
        <v>60</v>
      </c>
      <c r="C457" s="83">
        <v>1000</v>
      </c>
      <c r="D457" s="83">
        <v>1004</v>
      </c>
      <c r="E457" s="83" t="s">
        <v>109</v>
      </c>
      <c r="F457" s="80" t="s">
        <v>104</v>
      </c>
      <c r="G457" s="78"/>
      <c r="H457" s="142">
        <f>'Прил.4'!H457</f>
        <v>1365</v>
      </c>
      <c r="I457" s="142">
        <f>'Прил.4'!I457</f>
        <v>391.4</v>
      </c>
      <c r="J457" s="142">
        <f aca="true" t="shared" si="14" ref="J457:J512">I457/H457*100</f>
        <v>28.67399267399267</v>
      </c>
      <c r="K457" s="142">
        <f aca="true" t="shared" si="15" ref="K457:K512">H457-I457</f>
        <v>973.6</v>
      </c>
    </row>
    <row r="458" spans="2:11" ht="30" hidden="1">
      <c r="B458" s="82" t="s">
        <v>299</v>
      </c>
      <c r="C458" s="83">
        <v>1000</v>
      </c>
      <c r="D458" s="83">
        <v>1004</v>
      </c>
      <c r="E458" s="83" t="s">
        <v>109</v>
      </c>
      <c r="F458" s="80" t="s">
        <v>298</v>
      </c>
      <c r="G458" s="78"/>
      <c r="H458" s="142">
        <f>'Прил.4'!H458</f>
        <v>1365</v>
      </c>
      <c r="I458" s="142">
        <f>'Прил.4'!I458</f>
        <v>391.4</v>
      </c>
      <c r="J458" s="142">
        <f t="shared" si="14"/>
        <v>28.67399267399267</v>
      </c>
      <c r="K458" s="142">
        <f t="shared" si="15"/>
        <v>973.6</v>
      </c>
    </row>
    <row r="459" spans="2:11" ht="15" hidden="1">
      <c r="B459" s="82" t="s">
        <v>498</v>
      </c>
      <c r="C459" s="83">
        <v>1000</v>
      </c>
      <c r="D459" s="83">
        <v>1004</v>
      </c>
      <c r="E459" s="83" t="s">
        <v>109</v>
      </c>
      <c r="F459" s="80" t="s">
        <v>298</v>
      </c>
      <c r="G459" s="80" t="s">
        <v>211</v>
      </c>
      <c r="H459" s="142">
        <f>'Прил.4'!H459</f>
        <v>1365</v>
      </c>
      <c r="I459" s="142">
        <f>'Прил.4'!I459</f>
        <v>391.4</v>
      </c>
      <c r="J459" s="142">
        <f t="shared" si="14"/>
        <v>28.67399267399267</v>
      </c>
      <c r="K459" s="142">
        <f t="shared" si="15"/>
        <v>973.6</v>
      </c>
    </row>
    <row r="460" spans="2:11" ht="90" hidden="1">
      <c r="B460" s="81" t="s">
        <v>185</v>
      </c>
      <c r="C460" s="83">
        <v>1000</v>
      </c>
      <c r="D460" s="83">
        <v>1004</v>
      </c>
      <c r="E460" s="83" t="s">
        <v>110</v>
      </c>
      <c r="F460" s="78"/>
      <c r="G460" s="78"/>
      <c r="H460" s="142">
        <f>'Прил.4'!H460</f>
        <v>21.6</v>
      </c>
      <c r="I460" s="142">
        <f>'Прил.4'!I460</f>
        <v>3.6</v>
      </c>
      <c r="J460" s="142">
        <f t="shared" si="14"/>
        <v>16.666666666666664</v>
      </c>
      <c r="K460" s="142">
        <f t="shared" si="15"/>
        <v>18</v>
      </c>
    </row>
    <row r="461" spans="2:11" ht="15" hidden="1">
      <c r="B461" s="82" t="s">
        <v>60</v>
      </c>
      <c r="C461" s="83">
        <v>1000</v>
      </c>
      <c r="D461" s="83">
        <v>1004</v>
      </c>
      <c r="E461" s="83" t="s">
        <v>110</v>
      </c>
      <c r="F461" s="80" t="s">
        <v>104</v>
      </c>
      <c r="G461" s="80"/>
      <c r="H461" s="142">
        <f>'Прил.4'!H461</f>
        <v>21.6</v>
      </c>
      <c r="I461" s="142">
        <f>'Прил.4'!I461</f>
        <v>3.6</v>
      </c>
      <c r="J461" s="142">
        <f t="shared" si="14"/>
        <v>16.666666666666664</v>
      </c>
      <c r="K461" s="142">
        <f t="shared" si="15"/>
        <v>18</v>
      </c>
    </row>
    <row r="462" spans="2:11" ht="30" hidden="1">
      <c r="B462" s="82" t="s">
        <v>299</v>
      </c>
      <c r="C462" s="83">
        <v>1000</v>
      </c>
      <c r="D462" s="83">
        <v>1004</v>
      </c>
      <c r="E462" s="83" t="s">
        <v>110</v>
      </c>
      <c r="F462" s="80" t="s">
        <v>298</v>
      </c>
      <c r="G462" s="80"/>
      <c r="H462" s="142">
        <f>'Прил.4'!H462</f>
        <v>21.6</v>
      </c>
      <c r="I462" s="142">
        <f>'Прил.4'!I462</f>
        <v>3.6</v>
      </c>
      <c r="J462" s="142">
        <f t="shared" si="14"/>
        <v>16.666666666666664</v>
      </c>
      <c r="K462" s="142">
        <f t="shared" si="15"/>
        <v>18</v>
      </c>
    </row>
    <row r="463" spans="2:11" ht="15" hidden="1">
      <c r="B463" s="82" t="s">
        <v>498</v>
      </c>
      <c r="C463" s="83">
        <v>1000</v>
      </c>
      <c r="D463" s="83">
        <v>1004</v>
      </c>
      <c r="E463" s="83" t="s">
        <v>110</v>
      </c>
      <c r="F463" s="80" t="s">
        <v>298</v>
      </c>
      <c r="G463" s="80" t="s">
        <v>211</v>
      </c>
      <c r="H463" s="142">
        <f>'Прил.4'!H463</f>
        <v>21.6</v>
      </c>
      <c r="I463" s="142">
        <f>'Прил.4'!I463</f>
        <v>3.6</v>
      </c>
      <c r="J463" s="142">
        <f t="shared" si="14"/>
        <v>16.666666666666664</v>
      </c>
      <c r="K463" s="142">
        <f t="shared" si="15"/>
        <v>18</v>
      </c>
    </row>
    <row r="464" spans="2:11" ht="45" hidden="1">
      <c r="B464" s="81" t="s">
        <v>186</v>
      </c>
      <c r="C464" s="83">
        <v>1000</v>
      </c>
      <c r="D464" s="83">
        <v>1004</v>
      </c>
      <c r="E464" s="83" t="s">
        <v>111</v>
      </c>
      <c r="F464" s="78"/>
      <c r="G464" s="78"/>
      <c r="H464" s="142">
        <f>'Прил.4'!H464</f>
        <v>3197.3</v>
      </c>
      <c r="I464" s="142">
        <f>'Прил.4'!I464</f>
        <v>1511.7</v>
      </c>
      <c r="J464" s="142">
        <f t="shared" si="14"/>
        <v>47.28051793700935</v>
      </c>
      <c r="K464" s="142">
        <f t="shared" si="15"/>
        <v>1685.6000000000001</v>
      </c>
    </row>
    <row r="465" spans="2:11" ht="15" hidden="1">
      <c r="B465" s="82" t="s">
        <v>60</v>
      </c>
      <c r="C465" s="83">
        <v>1000</v>
      </c>
      <c r="D465" s="83">
        <v>1004</v>
      </c>
      <c r="E465" s="83" t="s">
        <v>111</v>
      </c>
      <c r="F465" s="80" t="s">
        <v>104</v>
      </c>
      <c r="G465" s="80"/>
      <c r="H465" s="142">
        <f>'Прил.4'!H465</f>
        <v>3197.3</v>
      </c>
      <c r="I465" s="142">
        <f>'Прил.4'!I465</f>
        <v>1511.7</v>
      </c>
      <c r="J465" s="142">
        <f t="shared" si="14"/>
        <v>47.28051793700935</v>
      </c>
      <c r="K465" s="142">
        <f t="shared" si="15"/>
        <v>1685.6000000000001</v>
      </c>
    </row>
    <row r="466" spans="2:11" ht="15" hidden="1">
      <c r="B466" s="82" t="s">
        <v>206</v>
      </c>
      <c r="C466" s="83">
        <v>1000</v>
      </c>
      <c r="D466" s="83">
        <v>1004</v>
      </c>
      <c r="E466" s="83" t="s">
        <v>111</v>
      </c>
      <c r="F466" s="80" t="s">
        <v>134</v>
      </c>
      <c r="G466" s="80"/>
      <c r="H466" s="142">
        <f>'Прил.4'!H466</f>
        <v>3197.3</v>
      </c>
      <c r="I466" s="142">
        <f>'Прил.4'!I466</f>
        <v>1511.7</v>
      </c>
      <c r="J466" s="142">
        <f t="shared" si="14"/>
        <v>47.28051793700935</v>
      </c>
      <c r="K466" s="142">
        <f t="shared" si="15"/>
        <v>1685.6000000000001</v>
      </c>
    </row>
    <row r="467" spans="2:11" ht="15" hidden="1">
      <c r="B467" s="82" t="s">
        <v>498</v>
      </c>
      <c r="C467" s="83">
        <v>1000</v>
      </c>
      <c r="D467" s="83">
        <v>1004</v>
      </c>
      <c r="E467" s="83" t="s">
        <v>111</v>
      </c>
      <c r="F467" s="80" t="s">
        <v>134</v>
      </c>
      <c r="G467" s="80" t="s">
        <v>211</v>
      </c>
      <c r="H467" s="142">
        <f>'Прил.4'!H467</f>
        <v>3197.3</v>
      </c>
      <c r="I467" s="142">
        <f>'Прил.4'!I467</f>
        <v>1511.7</v>
      </c>
      <c r="J467" s="142">
        <f t="shared" si="14"/>
        <v>47.28051793700935</v>
      </c>
      <c r="K467" s="142">
        <f t="shared" si="15"/>
        <v>1685.6000000000001</v>
      </c>
    </row>
    <row r="468" spans="2:11" ht="60" hidden="1">
      <c r="B468" s="81" t="s">
        <v>187</v>
      </c>
      <c r="C468" s="83">
        <v>1000</v>
      </c>
      <c r="D468" s="83">
        <v>1004</v>
      </c>
      <c r="E468" s="83" t="s">
        <v>112</v>
      </c>
      <c r="F468" s="80"/>
      <c r="G468" s="80"/>
      <c r="H468" s="142">
        <f>'Прил.4'!H468</f>
        <v>50</v>
      </c>
      <c r="I468" s="142">
        <f>'Прил.4'!I468</f>
        <v>0</v>
      </c>
      <c r="J468" s="142">
        <f t="shared" si="14"/>
        <v>0</v>
      </c>
      <c r="K468" s="142">
        <f t="shared" si="15"/>
        <v>50</v>
      </c>
    </row>
    <row r="469" spans="2:11" ht="15" hidden="1">
      <c r="B469" s="82" t="s">
        <v>60</v>
      </c>
      <c r="C469" s="83">
        <v>1000</v>
      </c>
      <c r="D469" s="83">
        <v>1004</v>
      </c>
      <c r="E469" s="83" t="s">
        <v>112</v>
      </c>
      <c r="F469" s="80" t="s">
        <v>104</v>
      </c>
      <c r="G469" s="80"/>
      <c r="H469" s="142">
        <f>'Прил.4'!H469</f>
        <v>50</v>
      </c>
      <c r="I469" s="142">
        <f>'Прил.4'!I469</f>
        <v>0</v>
      </c>
      <c r="J469" s="142">
        <f t="shared" si="14"/>
        <v>0</v>
      </c>
      <c r="K469" s="142">
        <f t="shared" si="15"/>
        <v>50</v>
      </c>
    </row>
    <row r="470" spans="2:11" ht="15" hidden="1">
      <c r="B470" s="82" t="s">
        <v>206</v>
      </c>
      <c r="C470" s="83">
        <v>1000</v>
      </c>
      <c r="D470" s="83">
        <v>1004</v>
      </c>
      <c r="E470" s="83" t="s">
        <v>112</v>
      </c>
      <c r="F470" s="80" t="s">
        <v>134</v>
      </c>
      <c r="G470" s="80"/>
      <c r="H470" s="142">
        <f>'Прил.4'!H470</f>
        <v>50</v>
      </c>
      <c r="I470" s="142">
        <f>'Прил.4'!I470</f>
        <v>0</v>
      </c>
      <c r="J470" s="142">
        <f t="shared" si="14"/>
        <v>0</v>
      </c>
      <c r="K470" s="142">
        <f t="shared" si="15"/>
        <v>50</v>
      </c>
    </row>
    <row r="471" spans="2:11" ht="15" hidden="1">
      <c r="B471" s="82" t="s">
        <v>498</v>
      </c>
      <c r="C471" s="83">
        <v>1000</v>
      </c>
      <c r="D471" s="83">
        <v>1004</v>
      </c>
      <c r="E471" s="83" t="s">
        <v>112</v>
      </c>
      <c r="F471" s="80" t="s">
        <v>134</v>
      </c>
      <c r="G471" s="80" t="s">
        <v>211</v>
      </c>
      <c r="H471" s="142">
        <f>'Прил.4'!H471</f>
        <v>50</v>
      </c>
      <c r="I471" s="142">
        <f>'Прил.4'!I471</f>
        <v>0</v>
      </c>
      <c r="J471" s="142">
        <f t="shared" si="14"/>
        <v>0</v>
      </c>
      <c r="K471" s="142">
        <f t="shared" si="15"/>
        <v>50</v>
      </c>
    </row>
    <row r="472" spans="2:11" s="85" customFormat="1" ht="15.75">
      <c r="B472" s="82" t="s">
        <v>446</v>
      </c>
      <c r="C472" s="80" t="s">
        <v>490</v>
      </c>
      <c r="D472" s="80" t="s">
        <v>494</v>
      </c>
      <c r="E472" s="80"/>
      <c r="F472" s="80"/>
      <c r="G472" s="80"/>
      <c r="H472" s="142">
        <f>'Прил.4'!H472</f>
        <v>857.5999999999999</v>
      </c>
      <c r="I472" s="142">
        <f>'Прил.4'!I472</f>
        <v>405.79999999999995</v>
      </c>
      <c r="J472" s="142">
        <f t="shared" si="14"/>
        <v>47.31809701492538</v>
      </c>
      <c r="K472" s="142">
        <f t="shared" si="15"/>
        <v>451.79999999999995</v>
      </c>
    </row>
    <row r="473" spans="2:11" s="85" customFormat="1" ht="15.75" hidden="1">
      <c r="B473" s="81" t="s">
        <v>514</v>
      </c>
      <c r="C473" s="80" t="s">
        <v>490</v>
      </c>
      <c r="D473" s="80" t="s">
        <v>494</v>
      </c>
      <c r="E473" s="83" t="s">
        <v>515</v>
      </c>
      <c r="F473" s="80"/>
      <c r="G473" s="80"/>
      <c r="H473" s="141">
        <f>'Прил.4'!H473</f>
        <v>857.5999999999999</v>
      </c>
      <c r="I473" s="141">
        <f>'Прил.4'!I473</f>
        <v>405.79999999999995</v>
      </c>
      <c r="J473" s="142">
        <f t="shared" si="14"/>
        <v>47.31809701492538</v>
      </c>
      <c r="K473" s="142">
        <f t="shared" si="15"/>
        <v>451.79999999999995</v>
      </c>
    </row>
    <row r="474" spans="2:11" s="85" customFormat="1" ht="30" hidden="1">
      <c r="B474" s="82" t="s">
        <v>188</v>
      </c>
      <c r="C474" s="80" t="s">
        <v>490</v>
      </c>
      <c r="D474" s="80" t="s">
        <v>494</v>
      </c>
      <c r="E474" s="80" t="s">
        <v>113</v>
      </c>
      <c r="F474" s="80"/>
      <c r="G474" s="80"/>
      <c r="H474" s="141">
        <f>'Прил.4'!H474</f>
        <v>857.5999999999999</v>
      </c>
      <c r="I474" s="141">
        <f>'Прил.4'!I474</f>
        <v>405.79999999999995</v>
      </c>
      <c r="J474" s="142">
        <f t="shared" si="14"/>
        <v>47.31809701492538</v>
      </c>
      <c r="K474" s="142">
        <f t="shared" si="15"/>
        <v>451.79999999999995</v>
      </c>
    </row>
    <row r="475" spans="2:11" s="85" customFormat="1" ht="45" hidden="1">
      <c r="B475" s="82" t="s">
        <v>517</v>
      </c>
      <c r="C475" s="80" t="s">
        <v>490</v>
      </c>
      <c r="D475" s="80" t="s">
        <v>494</v>
      </c>
      <c r="E475" s="80" t="s">
        <v>113</v>
      </c>
      <c r="F475" s="80" t="s">
        <v>347</v>
      </c>
      <c r="G475" s="80"/>
      <c r="H475" s="141">
        <f>'Прил.4'!H475</f>
        <v>819.8</v>
      </c>
      <c r="I475" s="141">
        <f>'Прил.4'!I475</f>
        <v>394.9</v>
      </c>
      <c r="J475" s="142">
        <f t="shared" si="14"/>
        <v>48.17028543547207</v>
      </c>
      <c r="K475" s="142">
        <f t="shared" si="15"/>
        <v>424.9</v>
      </c>
    </row>
    <row r="476" spans="2:11" s="85" customFormat="1" ht="15.75" hidden="1">
      <c r="B476" s="82" t="s">
        <v>518</v>
      </c>
      <c r="C476" s="80" t="s">
        <v>490</v>
      </c>
      <c r="D476" s="80" t="s">
        <v>494</v>
      </c>
      <c r="E476" s="80" t="s">
        <v>113</v>
      </c>
      <c r="F476" s="80" t="s">
        <v>519</v>
      </c>
      <c r="G476" s="80"/>
      <c r="H476" s="141">
        <f>'Прил.4'!H476</f>
        <v>819.8</v>
      </c>
      <c r="I476" s="141">
        <f>'Прил.4'!I476</f>
        <v>394.9</v>
      </c>
      <c r="J476" s="142">
        <f t="shared" si="14"/>
        <v>48.17028543547207</v>
      </c>
      <c r="K476" s="142">
        <f t="shared" si="15"/>
        <v>424.9</v>
      </c>
    </row>
    <row r="477" spans="2:11" s="85" customFormat="1" ht="15.75" hidden="1">
      <c r="B477" s="82" t="s">
        <v>512</v>
      </c>
      <c r="C477" s="80" t="s">
        <v>490</v>
      </c>
      <c r="D477" s="80" t="s">
        <v>494</v>
      </c>
      <c r="E477" s="80" t="s">
        <v>113</v>
      </c>
      <c r="F477" s="80" t="s">
        <v>519</v>
      </c>
      <c r="G477" s="80" t="s">
        <v>503</v>
      </c>
      <c r="H477" s="141">
        <f>'Прил.4'!H477</f>
        <v>46.9</v>
      </c>
      <c r="I477" s="141">
        <f>'Прил.4'!I477</f>
        <v>30.5</v>
      </c>
      <c r="J477" s="142">
        <f t="shared" si="14"/>
        <v>65.03198294243072</v>
      </c>
      <c r="K477" s="142">
        <f t="shared" si="15"/>
        <v>16.4</v>
      </c>
    </row>
    <row r="478" spans="2:11" s="85" customFormat="1" ht="15.75" hidden="1">
      <c r="B478" s="82" t="s">
        <v>498</v>
      </c>
      <c r="C478" s="80" t="s">
        <v>490</v>
      </c>
      <c r="D478" s="80" t="s">
        <v>494</v>
      </c>
      <c r="E478" s="80" t="s">
        <v>113</v>
      </c>
      <c r="F478" s="80" t="s">
        <v>519</v>
      </c>
      <c r="G478" s="80" t="s">
        <v>211</v>
      </c>
      <c r="H478" s="141">
        <f>'Прил.4'!H478</f>
        <v>772.9</v>
      </c>
      <c r="I478" s="141">
        <f>'Прил.4'!I478</f>
        <v>364.4</v>
      </c>
      <c r="J478" s="142">
        <f t="shared" si="14"/>
        <v>47.14710829344029</v>
      </c>
      <c r="K478" s="142">
        <f t="shared" si="15"/>
        <v>408.5</v>
      </c>
    </row>
    <row r="479" spans="2:11" s="85" customFormat="1" ht="15.75" hidden="1">
      <c r="B479" s="81" t="s">
        <v>524</v>
      </c>
      <c r="C479" s="80" t="s">
        <v>490</v>
      </c>
      <c r="D479" s="80" t="s">
        <v>494</v>
      </c>
      <c r="E479" s="80" t="s">
        <v>113</v>
      </c>
      <c r="F479" s="80" t="s">
        <v>525</v>
      </c>
      <c r="G479" s="80"/>
      <c r="H479" s="141">
        <f>'Прил.4'!H479</f>
        <v>37.8</v>
      </c>
      <c r="I479" s="141">
        <f>'Прил.4'!I479</f>
        <v>10.9</v>
      </c>
      <c r="J479" s="142">
        <f t="shared" si="14"/>
        <v>28.835978835978835</v>
      </c>
      <c r="K479" s="142">
        <f t="shared" si="15"/>
        <v>26.9</v>
      </c>
    </row>
    <row r="480" spans="2:11" s="85" customFormat="1" ht="30.75" hidden="1">
      <c r="B480" s="81" t="s">
        <v>526</v>
      </c>
      <c r="C480" s="80" t="s">
        <v>490</v>
      </c>
      <c r="D480" s="80" t="s">
        <v>494</v>
      </c>
      <c r="E480" s="80" t="s">
        <v>113</v>
      </c>
      <c r="F480" s="80" t="s">
        <v>527</v>
      </c>
      <c r="G480" s="80"/>
      <c r="H480" s="141">
        <f>'Прил.4'!H480</f>
        <v>37.8</v>
      </c>
      <c r="I480" s="141">
        <f>'Прил.4'!I480</f>
        <v>10.9</v>
      </c>
      <c r="J480" s="142">
        <f t="shared" si="14"/>
        <v>28.835978835978835</v>
      </c>
      <c r="K480" s="142">
        <f t="shared" si="15"/>
        <v>26.9</v>
      </c>
    </row>
    <row r="481" spans="2:11" s="85" customFormat="1" ht="15.75" hidden="1">
      <c r="B481" s="82" t="s">
        <v>498</v>
      </c>
      <c r="C481" s="80" t="s">
        <v>490</v>
      </c>
      <c r="D481" s="80" t="s">
        <v>494</v>
      </c>
      <c r="E481" s="80" t="s">
        <v>113</v>
      </c>
      <c r="F481" s="80" t="s">
        <v>527</v>
      </c>
      <c r="G481" s="80" t="s">
        <v>211</v>
      </c>
      <c r="H481" s="141">
        <f>'Прил.4'!H481</f>
        <v>37.8</v>
      </c>
      <c r="I481" s="141">
        <f>'Прил.4'!I481</f>
        <v>10.9</v>
      </c>
      <c r="J481" s="142">
        <f t="shared" si="14"/>
        <v>28.835978835978835</v>
      </c>
      <c r="K481" s="142">
        <f t="shared" si="15"/>
        <v>26.9</v>
      </c>
    </row>
    <row r="482" spans="2:11" s="85" customFormat="1" ht="15.75">
      <c r="B482" s="90" t="s">
        <v>218</v>
      </c>
      <c r="C482" s="78" t="s">
        <v>495</v>
      </c>
      <c r="D482" s="78"/>
      <c r="E482" s="78"/>
      <c r="F482" s="78"/>
      <c r="G482" s="78"/>
      <c r="H482" s="141">
        <f>'Прил.4'!H482</f>
        <v>76.7</v>
      </c>
      <c r="I482" s="141">
        <f>'Прил.4'!I482</f>
        <v>31</v>
      </c>
      <c r="J482" s="141">
        <f t="shared" si="14"/>
        <v>40.41720990873533</v>
      </c>
      <c r="K482" s="141">
        <f t="shared" si="15"/>
        <v>45.7</v>
      </c>
    </row>
    <row r="483" spans="2:11" s="85" customFormat="1" ht="15.75" hidden="1">
      <c r="B483" s="82" t="s">
        <v>512</v>
      </c>
      <c r="C483" s="80"/>
      <c r="D483" s="80"/>
      <c r="E483" s="80"/>
      <c r="F483" s="80"/>
      <c r="G483" s="80" t="s">
        <v>503</v>
      </c>
      <c r="H483" s="141">
        <f>'Прил.4'!H483</f>
        <v>76.7</v>
      </c>
      <c r="I483" s="141">
        <f>'Прил.4'!I483</f>
        <v>31</v>
      </c>
      <c r="J483" s="142">
        <f t="shared" si="14"/>
        <v>40.41720990873533</v>
      </c>
      <c r="K483" s="142">
        <f t="shared" si="15"/>
        <v>45.7</v>
      </c>
    </row>
    <row r="484" spans="2:11" s="85" customFormat="1" ht="15.75">
      <c r="B484" s="82" t="s">
        <v>411</v>
      </c>
      <c r="C484" s="80" t="s">
        <v>495</v>
      </c>
      <c r="D484" s="80" t="s">
        <v>410</v>
      </c>
      <c r="E484" s="80"/>
      <c r="F484" s="80"/>
      <c r="G484" s="80"/>
      <c r="H484" s="142">
        <f>'Прил.4'!H484</f>
        <v>76.7</v>
      </c>
      <c r="I484" s="142">
        <f>'Прил.4'!I484</f>
        <v>31</v>
      </c>
      <c r="J484" s="142">
        <f t="shared" si="14"/>
        <v>40.41720990873533</v>
      </c>
      <c r="K484" s="142">
        <f t="shared" si="15"/>
        <v>45.7</v>
      </c>
    </row>
    <row r="485" spans="2:11" ht="30" hidden="1">
      <c r="B485" s="82" t="s">
        <v>114</v>
      </c>
      <c r="C485" s="80" t="s">
        <v>495</v>
      </c>
      <c r="D485" s="80" t="s">
        <v>410</v>
      </c>
      <c r="E485" s="80" t="s">
        <v>115</v>
      </c>
      <c r="F485" s="80"/>
      <c r="G485" s="80"/>
      <c r="H485" s="141">
        <f>'Прил.4'!H485</f>
        <v>76.7</v>
      </c>
      <c r="I485" s="141">
        <f>'Прил.4'!I485</f>
        <v>31</v>
      </c>
      <c r="J485" s="142">
        <f t="shared" si="14"/>
        <v>40.41720990873533</v>
      </c>
      <c r="K485" s="142">
        <f t="shared" si="15"/>
        <v>45.7</v>
      </c>
    </row>
    <row r="486" spans="2:11" ht="30" hidden="1">
      <c r="B486" s="81" t="s">
        <v>116</v>
      </c>
      <c r="C486" s="80" t="s">
        <v>495</v>
      </c>
      <c r="D486" s="80" t="s">
        <v>410</v>
      </c>
      <c r="E486" s="80" t="s">
        <v>117</v>
      </c>
      <c r="F486" s="140"/>
      <c r="G486" s="80"/>
      <c r="H486" s="141">
        <f>'Прил.4'!H486</f>
        <v>76.7</v>
      </c>
      <c r="I486" s="141">
        <f>'Прил.4'!I486</f>
        <v>31</v>
      </c>
      <c r="J486" s="142">
        <f t="shared" si="14"/>
        <v>40.41720990873533</v>
      </c>
      <c r="K486" s="142">
        <f t="shared" si="15"/>
        <v>45.7</v>
      </c>
    </row>
    <row r="487" spans="2:11" ht="15.75" hidden="1">
      <c r="B487" s="81" t="s">
        <v>524</v>
      </c>
      <c r="C487" s="80" t="s">
        <v>495</v>
      </c>
      <c r="D487" s="80" t="s">
        <v>410</v>
      </c>
      <c r="E487" s="80" t="s">
        <v>117</v>
      </c>
      <c r="F487" s="80" t="s">
        <v>525</v>
      </c>
      <c r="G487" s="80"/>
      <c r="H487" s="141">
        <f>'Прил.4'!H487</f>
        <v>76.7</v>
      </c>
      <c r="I487" s="141">
        <f>'Прил.4'!I487</f>
        <v>31</v>
      </c>
      <c r="J487" s="142">
        <f t="shared" si="14"/>
        <v>40.41720990873533</v>
      </c>
      <c r="K487" s="142">
        <f t="shared" si="15"/>
        <v>45.7</v>
      </c>
    </row>
    <row r="488" spans="2:11" ht="30" hidden="1">
      <c r="B488" s="81" t="s">
        <v>526</v>
      </c>
      <c r="C488" s="80" t="s">
        <v>495</v>
      </c>
      <c r="D488" s="80" t="s">
        <v>410</v>
      </c>
      <c r="E488" s="80" t="s">
        <v>117</v>
      </c>
      <c r="F488" s="80" t="s">
        <v>527</v>
      </c>
      <c r="G488" s="80"/>
      <c r="H488" s="141">
        <f>'Прил.4'!H488</f>
        <v>76.7</v>
      </c>
      <c r="I488" s="141">
        <f>'Прил.4'!I488</f>
        <v>31</v>
      </c>
      <c r="J488" s="142">
        <f t="shared" si="14"/>
        <v>40.41720990873533</v>
      </c>
      <c r="K488" s="142">
        <f t="shared" si="15"/>
        <v>45.7</v>
      </c>
    </row>
    <row r="489" spans="2:11" ht="15.75" hidden="1">
      <c r="B489" s="82" t="s">
        <v>512</v>
      </c>
      <c r="C489" s="80" t="s">
        <v>495</v>
      </c>
      <c r="D489" s="80" t="s">
        <v>410</v>
      </c>
      <c r="E489" s="80" t="s">
        <v>117</v>
      </c>
      <c r="F489" s="80" t="s">
        <v>527</v>
      </c>
      <c r="G489" s="80" t="s">
        <v>503</v>
      </c>
      <c r="H489" s="141">
        <f>'Прил.4'!H489</f>
        <v>76.7</v>
      </c>
      <c r="I489" s="141">
        <f>'Прил.4'!I489</f>
        <v>31</v>
      </c>
      <c r="J489" s="142">
        <f t="shared" si="14"/>
        <v>40.41720990873533</v>
      </c>
      <c r="K489" s="142">
        <f t="shared" si="15"/>
        <v>45.7</v>
      </c>
    </row>
    <row r="490" spans="2:11" ht="15.75">
      <c r="B490" s="90" t="s">
        <v>224</v>
      </c>
      <c r="C490" s="78" t="s">
        <v>223</v>
      </c>
      <c r="D490" s="78"/>
      <c r="E490" s="78"/>
      <c r="F490" s="78"/>
      <c r="G490" s="78"/>
      <c r="H490" s="141">
        <f>'Прил.4'!H490</f>
        <v>10.4</v>
      </c>
      <c r="I490" s="141">
        <f>'Прил.4'!I490</f>
        <v>6.9</v>
      </c>
      <c r="J490" s="141">
        <f t="shared" si="14"/>
        <v>66.34615384615384</v>
      </c>
      <c r="K490" s="141">
        <f t="shared" si="15"/>
        <v>3.5</v>
      </c>
    </row>
    <row r="491" spans="2:11" ht="15.75" hidden="1">
      <c r="B491" s="82" t="s">
        <v>512</v>
      </c>
      <c r="C491" s="80"/>
      <c r="D491" s="80"/>
      <c r="E491" s="80"/>
      <c r="F491" s="80"/>
      <c r="G491" s="80" t="s">
        <v>503</v>
      </c>
      <c r="H491" s="141">
        <f>'Прил.4'!H491</f>
        <v>10.4</v>
      </c>
      <c r="I491" s="141">
        <f>'Прил.4'!I491</f>
        <v>6.9</v>
      </c>
      <c r="J491" s="142">
        <f t="shared" si="14"/>
        <v>66.34615384615384</v>
      </c>
      <c r="K491" s="142">
        <f t="shared" si="15"/>
        <v>3.5</v>
      </c>
    </row>
    <row r="492" spans="2:11" ht="15">
      <c r="B492" s="82" t="s">
        <v>226</v>
      </c>
      <c r="C492" s="80" t="s">
        <v>223</v>
      </c>
      <c r="D492" s="80" t="s">
        <v>225</v>
      </c>
      <c r="E492" s="80"/>
      <c r="F492" s="80"/>
      <c r="G492" s="80"/>
      <c r="H492" s="142">
        <f>'Прил.4'!H492</f>
        <v>10.4</v>
      </c>
      <c r="I492" s="142">
        <f>'Прил.4'!I492</f>
        <v>6.9</v>
      </c>
      <c r="J492" s="142">
        <f t="shared" si="14"/>
        <v>66.34615384615384</v>
      </c>
      <c r="K492" s="142">
        <f t="shared" si="15"/>
        <v>3.5</v>
      </c>
    </row>
    <row r="493" spans="2:11" ht="15.75" hidden="1">
      <c r="B493" s="81" t="s">
        <v>514</v>
      </c>
      <c r="C493" s="80" t="s">
        <v>223</v>
      </c>
      <c r="D493" s="80" t="s">
        <v>225</v>
      </c>
      <c r="E493" s="80" t="s">
        <v>515</v>
      </c>
      <c r="F493" s="80"/>
      <c r="G493" s="80"/>
      <c r="H493" s="141">
        <f>'Прил.4'!H493</f>
        <v>10.4</v>
      </c>
      <c r="I493" s="141">
        <f>'Прил.4'!I493</f>
        <v>6.9</v>
      </c>
      <c r="J493" s="142">
        <f t="shared" si="14"/>
        <v>66.34615384615384</v>
      </c>
      <c r="K493" s="142">
        <f t="shared" si="15"/>
        <v>3.5</v>
      </c>
    </row>
    <row r="494" spans="2:11" ht="30" hidden="1">
      <c r="B494" s="82" t="s">
        <v>189</v>
      </c>
      <c r="C494" s="80" t="s">
        <v>223</v>
      </c>
      <c r="D494" s="80" t="s">
        <v>225</v>
      </c>
      <c r="E494" s="80" t="s">
        <v>370</v>
      </c>
      <c r="F494" s="80"/>
      <c r="G494" s="80"/>
      <c r="H494" s="141">
        <f>'Прил.4'!H494</f>
        <v>10.4</v>
      </c>
      <c r="I494" s="141">
        <f>'Прил.4'!I494</f>
        <v>6.9</v>
      </c>
      <c r="J494" s="142">
        <f t="shared" si="14"/>
        <v>66.34615384615384</v>
      </c>
      <c r="K494" s="142">
        <f t="shared" si="15"/>
        <v>3.5</v>
      </c>
    </row>
    <row r="495" spans="2:11" ht="15.75" hidden="1">
      <c r="B495" s="81" t="s">
        <v>118</v>
      </c>
      <c r="C495" s="80" t="s">
        <v>223</v>
      </c>
      <c r="D495" s="80" t="s">
        <v>225</v>
      </c>
      <c r="E495" s="80" t="s">
        <v>370</v>
      </c>
      <c r="F495" s="80" t="s">
        <v>119</v>
      </c>
      <c r="G495" s="80"/>
      <c r="H495" s="141">
        <f>'Прил.4'!H495</f>
        <v>10.4</v>
      </c>
      <c r="I495" s="141">
        <f>'Прил.4'!I495</f>
        <v>6.9</v>
      </c>
      <c r="J495" s="142">
        <f t="shared" si="14"/>
        <v>66.34615384615384</v>
      </c>
      <c r="K495" s="142">
        <f t="shared" si="15"/>
        <v>3.5</v>
      </c>
    </row>
    <row r="496" spans="2:11" ht="15.75" hidden="1">
      <c r="B496" s="82" t="s">
        <v>373</v>
      </c>
      <c r="C496" s="80" t="s">
        <v>223</v>
      </c>
      <c r="D496" s="80" t="s">
        <v>225</v>
      </c>
      <c r="E496" s="80" t="s">
        <v>370</v>
      </c>
      <c r="F496" s="80" t="s">
        <v>372</v>
      </c>
      <c r="G496" s="80"/>
      <c r="H496" s="141">
        <f>'Прил.4'!H496</f>
        <v>10.4</v>
      </c>
      <c r="I496" s="141">
        <f>'Прил.4'!I496</f>
        <v>6.9</v>
      </c>
      <c r="J496" s="142">
        <f t="shared" si="14"/>
        <v>66.34615384615384</v>
      </c>
      <c r="K496" s="142">
        <f t="shared" si="15"/>
        <v>3.5</v>
      </c>
    </row>
    <row r="497" spans="2:11" ht="15.75" hidden="1">
      <c r="B497" s="82" t="s">
        <v>512</v>
      </c>
      <c r="C497" s="80" t="s">
        <v>223</v>
      </c>
      <c r="D497" s="80" t="s">
        <v>225</v>
      </c>
      <c r="E497" s="80" t="s">
        <v>370</v>
      </c>
      <c r="F497" s="80" t="s">
        <v>372</v>
      </c>
      <c r="G497" s="80" t="s">
        <v>503</v>
      </c>
      <c r="H497" s="141">
        <f>'Прил.4'!H497</f>
        <v>10.4</v>
      </c>
      <c r="I497" s="141">
        <f>'Прил.4'!I497</f>
        <v>6.9</v>
      </c>
      <c r="J497" s="142">
        <f t="shared" si="14"/>
        <v>66.34615384615384</v>
      </c>
      <c r="K497" s="142">
        <f t="shared" si="15"/>
        <v>3.5</v>
      </c>
    </row>
    <row r="498" spans="2:11" ht="31.5">
      <c r="B498" s="90" t="s">
        <v>460</v>
      </c>
      <c r="C498" s="78" t="s">
        <v>459</v>
      </c>
      <c r="D498" s="78"/>
      <c r="E498" s="78"/>
      <c r="F498" s="78"/>
      <c r="G498" s="78"/>
      <c r="H498" s="141">
        <f>'Прил.4'!H498</f>
        <v>9159</v>
      </c>
      <c r="I498" s="141">
        <f>'Прил.4'!I498</f>
        <v>5244.7</v>
      </c>
      <c r="J498" s="141">
        <f t="shared" si="14"/>
        <v>57.26280161589693</v>
      </c>
      <c r="K498" s="141">
        <f t="shared" si="15"/>
        <v>3914.3</v>
      </c>
    </row>
    <row r="499" spans="2:11" ht="15.75" hidden="1">
      <c r="B499" s="82" t="s">
        <v>512</v>
      </c>
      <c r="C499" s="78"/>
      <c r="D499" s="78"/>
      <c r="E499" s="78"/>
      <c r="F499" s="78"/>
      <c r="G499" s="80" t="s">
        <v>503</v>
      </c>
      <c r="H499" s="141">
        <f>'Прил.4'!H499</f>
        <v>1280.6</v>
      </c>
      <c r="I499" s="141">
        <f>'Прил.4'!I499</f>
        <v>648.8</v>
      </c>
      <c r="J499" s="142">
        <f t="shared" si="14"/>
        <v>50.663751366546926</v>
      </c>
      <c r="K499" s="142">
        <f t="shared" si="15"/>
        <v>631.8</v>
      </c>
    </row>
    <row r="500" spans="2:11" ht="15.75" hidden="1">
      <c r="B500" s="82" t="s">
        <v>498</v>
      </c>
      <c r="C500" s="80"/>
      <c r="D500" s="80"/>
      <c r="E500" s="80"/>
      <c r="F500" s="80"/>
      <c r="G500" s="80" t="s">
        <v>211</v>
      </c>
      <c r="H500" s="141">
        <f>'Прил.4'!H500</f>
        <v>7878.4</v>
      </c>
      <c r="I500" s="141">
        <f>'Прил.4'!I500</f>
        <v>4595.9</v>
      </c>
      <c r="J500" s="142">
        <f t="shared" si="14"/>
        <v>58.335448822095856</v>
      </c>
      <c r="K500" s="142">
        <f t="shared" si="15"/>
        <v>3282.5</v>
      </c>
    </row>
    <row r="501" spans="2:11" ht="30">
      <c r="B501" s="82" t="s">
        <v>462</v>
      </c>
      <c r="C501" s="80" t="s">
        <v>459</v>
      </c>
      <c r="D501" s="80" t="s">
        <v>461</v>
      </c>
      <c r="E501" s="80"/>
      <c r="F501" s="80"/>
      <c r="G501" s="80"/>
      <c r="H501" s="142">
        <f>'Прил.4'!H501</f>
        <v>7878.4</v>
      </c>
      <c r="I501" s="142">
        <f>'Прил.4'!I501</f>
        <v>4595.9</v>
      </c>
      <c r="J501" s="142">
        <f t="shared" si="14"/>
        <v>58.335448822095856</v>
      </c>
      <c r="K501" s="142">
        <f t="shared" si="15"/>
        <v>3282.5</v>
      </c>
    </row>
    <row r="502" spans="2:11" ht="15" hidden="1">
      <c r="B502" s="81" t="s">
        <v>514</v>
      </c>
      <c r="C502" s="80" t="s">
        <v>459</v>
      </c>
      <c r="D502" s="80" t="s">
        <v>461</v>
      </c>
      <c r="E502" s="80" t="s">
        <v>515</v>
      </c>
      <c r="F502" s="80"/>
      <c r="G502" s="80"/>
      <c r="H502" s="142">
        <f>'Прил.4'!H502</f>
        <v>7878.4</v>
      </c>
      <c r="I502" s="142">
        <f>'Прил.4'!I502</f>
        <v>4595.9</v>
      </c>
      <c r="J502" s="142">
        <f t="shared" si="14"/>
        <v>58.335448822095856</v>
      </c>
      <c r="K502" s="142">
        <f t="shared" si="15"/>
        <v>3282.5</v>
      </c>
    </row>
    <row r="503" spans="2:11" ht="30" hidden="1">
      <c r="B503" s="82" t="s">
        <v>190</v>
      </c>
      <c r="C503" s="80" t="s">
        <v>459</v>
      </c>
      <c r="D503" s="80" t="s">
        <v>461</v>
      </c>
      <c r="E503" s="80" t="s">
        <v>120</v>
      </c>
      <c r="F503" s="80"/>
      <c r="G503" s="80"/>
      <c r="H503" s="142">
        <f>'Прил.4'!H503</f>
        <v>7878.4</v>
      </c>
      <c r="I503" s="142">
        <f>'Прил.4'!I503</f>
        <v>4595.9</v>
      </c>
      <c r="J503" s="142">
        <f t="shared" si="14"/>
        <v>58.335448822095856</v>
      </c>
      <c r="K503" s="142">
        <f t="shared" si="15"/>
        <v>3282.5</v>
      </c>
    </row>
    <row r="504" spans="2:11" ht="15" hidden="1">
      <c r="B504" s="86" t="s">
        <v>380</v>
      </c>
      <c r="C504" s="80" t="s">
        <v>459</v>
      </c>
      <c r="D504" s="80" t="s">
        <v>461</v>
      </c>
      <c r="E504" s="80" t="s">
        <v>120</v>
      </c>
      <c r="F504" s="80" t="s">
        <v>1</v>
      </c>
      <c r="G504" s="80"/>
      <c r="H504" s="142">
        <f>'Прил.4'!H504</f>
        <v>7878.4</v>
      </c>
      <c r="I504" s="142">
        <f>'Прил.4'!I504</f>
        <v>4595.9</v>
      </c>
      <c r="J504" s="142">
        <f t="shared" si="14"/>
        <v>58.335448822095856</v>
      </c>
      <c r="K504" s="142">
        <f t="shared" si="15"/>
        <v>3282.5</v>
      </c>
    </row>
    <row r="505" spans="2:11" ht="30" hidden="1">
      <c r="B505" s="86" t="s">
        <v>375</v>
      </c>
      <c r="C505" s="80" t="s">
        <v>459</v>
      </c>
      <c r="D505" s="80" t="s">
        <v>461</v>
      </c>
      <c r="E505" s="80" t="s">
        <v>120</v>
      </c>
      <c r="F505" s="80" t="s">
        <v>374</v>
      </c>
      <c r="G505" s="80"/>
      <c r="H505" s="142">
        <f>'Прил.4'!H505</f>
        <v>7878.4</v>
      </c>
      <c r="I505" s="142">
        <f>'Прил.4'!I505</f>
        <v>4595.9</v>
      </c>
      <c r="J505" s="142">
        <f t="shared" si="14"/>
        <v>58.335448822095856</v>
      </c>
      <c r="K505" s="142">
        <f t="shared" si="15"/>
        <v>3282.5</v>
      </c>
    </row>
    <row r="506" spans="2:11" ht="15" hidden="1">
      <c r="B506" s="86" t="s">
        <v>498</v>
      </c>
      <c r="C506" s="80" t="s">
        <v>459</v>
      </c>
      <c r="D506" s="80" t="s">
        <v>461</v>
      </c>
      <c r="E506" s="80" t="s">
        <v>120</v>
      </c>
      <c r="F506" s="80" t="s">
        <v>374</v>
      </c>
      <c r="G506" s="80" t="s">
        <v>211</v>
      </c>
      <c r="H506" s="142">
        <f>'Прил.4'!H506</f>
        <v>7878.4</v>
      </c>
      <c r="I506" s="142">
        <f>'Прил.4'!I506</f>
        <v>4595.9</v>
      </c>
      <c r="J506" s="142">
        <f t="shared" si="14"/>
        <v>58.335448822095856</v>
      </c>
      <c r="K506" s="142">
        <f t="shared" si="15"/>
        <v>3282.5</v>
      </c>
    </row>
    <row r="507" spans="2:11" ht="15">
      <c r="B507" s="82" t="s">
        <v>464</v>
      </c>
      <c r="C507" s="80" t="s">
        <v>459</v>
      </c>
      <c r="D507" s="80" t="s">
        <v>463</v>
      </c>
      <c r="E507" s="80"/>
      <c r="F507" s="80"/>
      <c r="G507" s="80"/>
      <c r="H507" s="142">
        <f>'Прил.4'!H507</f>
        <v>1280.6</v>
      </c>
      <c r="I507" s="142">
        <f>'Прил.4'!I507</f>
        <v>648.8</v>
      </c>
      <c r="J507" s="142">
        <f t="shared" si="14"/>
        <v>50.663751366546926</v>
      </c>
      <c r="K507" s="142">
        <f t="shared" si="15"/>
        <v>631.8</v>
      </c>
    </row>
    <row r="508" spans="2:11" ht="15.75" hidden="1">
      <c r="B508" s="81" t="s">
        <v>514</v>
      </c>
      <c r="C508" s="80" t="s">
        <v>459</v>
      </c>
      <c r="D508" s="80" t="s">
        <v>463</v>
      </c>
      <c r="E508" s="80" t="s">
        <v>515</v>
      </c>
      <c r="F508" s="80"/>
      <c r="G508" s="80"/>
      <c r="H508" s="141">
        <f>'Прил.4'!H508</f>
        <v>1280.6</v>
      </c>
      <c r="I508" s="141">
        <f>'Прил.4'!I508</f>
        <v>648.8</v>
      </c>
      <c r="J508" s="142">
        <f t="shared" si="14"/>
        <v>50.663751366546926</v>
      </c>
      <c r="K508" s="142">
        <f t="shared" si="15"/>
        <v>631.8</v>
      </c>
    </row>
    <row r="509" spans="2:11" ht="30" hidden="1">
      <c r="B509" s="82" t="s">
        <v>191</v>
      </c>
      <c r="C509" s="80" t="s">
        <v>459</v>
      </c>
      <c r="D509" s="80" t="s">
        <v>463</v>
      </c>
      <c r="E509" s="80" t="s">
        <v>121</v>
      </c>
      <c r="F509" s="80"/>
      <c r="G509" s="80"/>
      <c r="H509" s="141">
        <f>'Прил.4'!H509</f>
        <v>1280.6</v>
      </c>
      <c r="I509" s="141">
        <f>'Прил.4'!I509</f>
        <v>648.8</v>
      </c>
      <c r="J509" s="142">
        <f t="shared" si="14"/>
        <v>50.663751366546926</v>
      </c>
      <c r="K509" s="142">
        <f t="shared" si="15"/>
        <v>631.8</v>
      </c>
    </row>
    <row r="510" spans="2:11" ht="15.75" hidden="1">
      <c r="B510" s="86" t="s">
        <v>380</v>
      </c>
      <c r="C510" s="80" t="s">
        <v>459</v>
      </c>
      <c r="D510" s="80" t="s">
        <v>463</v>
      </c>
      <c r="E510" s="80" t="s">
        <v>121</v>
      </c>
      <c r="F510" s="80" t="s">
        <v>1</v>
      </c>
      <c r="G510" s="80"/>
      <c r="H510" s="141">
        <f>'Прил.4'!H510</f>
        <v>1280.6</v>
      </c>
      <c r="I510" s="141">
        <f>'Прил.4'!I510</f>
        <v>648.8</v>
      </c>
      <c r="J510" s="142">
        <f t="shared" si="14"/>
        <v>50.663751366546926</v>
      </c>
      <c r="K510" s="142">
        <f t="shared" si="15"/>
        <v>631.8</v>
      </c>
    </row>
    <row r="511" spans="2:11" ht="30" hidden="1">
      <c r="B511" s="86" t="s">
        <v>377</v>
      </c>
      <c r="C511" s="80" t="s">
        <v>459</v>
      </c>
      <c r="D511" s="80" t="s">
        <v>463</v>
      </c>
      <c r="E511" s="80" t="s">
        <v>121</v>
      </c>
      <c r="F511" s="80" t="s">
        <v>376</v>
      </c>
      <c r="G511" s="80"/>
      <c r="H511" s="141">
        <f>'Прил.4'!H511</f>
        <v>1280.6</v>
      </c>
      <c r="I511" s="141">
        <f>'Прил.4'!I511</f>
        <v>648.8</v>
      </c>
      <c r="J511" s="142">
        <f t="shared" si="14"/>
        <v>50.663751366546926</v>
      </c>
      <c r="K511" s="142">
        <f t="shared" si="15"/>
        <v>631.8</v>
      </c>
    </row>
    <row r="512" spans="2:11" ht="15.75" hidden="1">
      <c r="B512" s="86" t="s">
        <v>512</v>
      </c>
      <c r="C512" s="80" t="s">
        <v>459</v>
      </c>
      <c r="D512" s="80" t="s">
        <v>463</v>
      </c>
      <c r="E512" s="80" t="s">
        <v>121</v>
      </c>
      <c r="F512" s="80" t="s">
        <v>376</v>
      </c>
      <c r="G512" s="80" t="s">
        <v>503</v>
      </c>
      <c r="H512" s="141">
        <f>'Прил.4'!H512</f>
        <v>1280.6</v>
      </c>
      <c r="I512" s="141">
        <f>'Прил.4'!I512</f>
        <v>648.8</v>
      </c>
      <c r="J512" s="142">
        <f t="shared" si="14"/>
        <v>50.663751366546926</v>
      </c>
      <c r="K512" s="142">
        <f t="shared" si="15"/>
        <v>631.8</v>
      </c>
    </row>
    <row r="515" ht="15">
      <c r="H515" s="71"/>
    </row>
  </sheetData>
  <autoFilter ref="B8:H512"/>
  <mergeCells count="2">
    <mergeCell ref="B7:G7"/>
    <mergeCell ref="B6:K6"/>
  </mergeCells>
  <printOptions/>
  <pageMargins left="0.84" right="0.2" top="0.67" bottom="0.27" header="0.75" footer="0.2"/>
  <pageSetup fitToHeight="1" fitToWidth="1" horizontalDpi="600" verticalDpi="600" orientation="portrait" paperSize="9" scale="57" r:id="rId1"/>
  <rowBreaks count="3" manualBreakCount="3">
    <brk id="213" min="1" max="10" man="1"/>
    <brk id="264" min="1" max="10" man="1"/>
    <brk id="311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4">
    <tabColor indexed="10"/>
  </sheetPr>
  <dimension ref="B2:O515"/>
  <sheetViews>
    <sheetView tabSelected="1" workbookViewId="0" topLeftCell="A356">
      <selection activeCell="N360" sqref="N360"/>
    </sheetView>
  </sheetViews>
  <sheetFormatPr defaultColWidth="9.00390625" defaultRowHeight="12.75"/>
  <cols>
    <col min="1" max="1" width="9.125" style="70" customWidth="1"/>
    <col min="2" max="2" width="84.125" style="87" customWidth="1"/>
    <col min="3" max="3" width="8.00390625" style="70" customWidth="1"/>
    <col min="4" max="4" width="7.375" style="70" customWidth="1"/>
    <col min="5" max="5" width="11.875" style="70" customWidth="1"/>
    <col min="6" max="6" width="5.75390625" style="70" customWidth="1"/>
    <col min="7" max="7" width="3.375" style="70" customWidth="1"/>
    <col min="8" max="8" width="15.625" style="70" customWidth="1"/>
    <col min="9" max="9" width="13.75390625" style="70" customWidth="1"/>
    <col min="10" max="10" width="14.125" style="70" customWidth="1"/>
    <col min="11" max="11" width="17.125" style="70" customWidth="1"/>
    <col min="12" max="12" width="9.125" style="70" customWidth="1"/>
    <col min="13" max="13" width="9.625" style="70" bestFit="1" customWidth="1"/>
    <col min="14" max="16384" width="9.125" style="70" customWidth="1"/>
  </cols>
  <sheetData>
    <row r="2" spans="3:11" ht="15.75">
      <c r="C2" s="69"/>
      <c r="D2" s="69"/>
      <c r="E2" s="69"/>
      <c r="F2" s="69"/>
      <c r="G2" s="69"/>
      <c r="K2" s="4" t="s">
        <v>569</v>
      </c>
    </row>
    <row r="3" spans="4:11" ht="12.75" customHeight="1">
      <c r="D3" s="73"/>
      <c r="E3" s="73"/>
      <c r="F3" s="73"/>
      <c r="G3" s="73"/>
      <c r="K3" s="6" t="s">
        <v>133</v>
      </c>
    </row>
    <row r="4" spans="4:11" ht="12.75" customHeight="1">
      <c r="D4" s="73"/>
      <c r="E4" s="73"/>
      <c r="F4" s="73"/>
      <c r="G4" s="73"/>
      <c r="K4" s="6" t="s">
        <v>151</v>
      </c>
    </row>
    <row r="5" spans="2:7" ht="15">
      <c r="B5" s="139"/>
      <c r="C5" s="75"/>
      <c r="D5" s="75"/>
      <c r="E5" s="75"/>
      <c r="F5" s="75"/>
      <c r="G5" s="75"/>
    </row>
    <row r="6" spans="2:11" ht="37.5" customHeight="1">
      <c r="B6" s="202" t="s">
        <v>153</v>
      </c>
      <c r="C6" s="202"/>
      <c r="D6" s="202"/>
      <c r="E6" s="202"/>
      <c r="F6" s="202"/>
      <c r="G6" s="202"/>
      <c r="H6" s="202"/>
      <c r="I6" s="202"/>
      <c r="J6" s="202"/>
      <c r="K6" s="202"/>
    </row>
    <row r="7" spans="2:7" ht="15">
      <c r="B7" s="201"/>
      <c r="C7" s="201"/>
      <c r="D7" s="201"/>
      <c r="E7" s="201"/>
      <c r="F7" s="201"/>
      <c r="G7" s="201"/>
    </row>
    <row r="8" spans="2:11" ht="64.5" customHeight="1">
      <c r="B8" s="96" t="s">
        <v>428</v>
      </c>
      <c r="C8" s="97" t="s">
        <v>508</v>
      </c>
      <c r="D8" s="97" t="s">
        <v>471</v>
      </c>
      <c r="E8" s="97" t="s">
        <v>496</v>
      </c>
      <c r="F8" s="97" t="s">
        <v>447</v>
      </c>
      <c r="G8" s="150" t="s">
        <v>497</v>
      </c>
      <c r="H8" s="60" t="s">
        <v>388</v>
      </c>
      <c r="I8" s="60" t="s">
        <v>389</v>
      </c>
      <c r="J8" s="60" t="s">
        <v>52</v>
      </c>
      <c r="K8" s="60" t="s">
        <v>390</v>
      </c>
    </row>
    <row r="9" spans="2:11" ht="15.75">
      <c r="B9" s="77" t="s">
        <v>509</v>
      </c>
      <c r="C9" s="79"/>
      <c r="D9" s="79"/>
      <c r="E9" s="79"/>
      <c r="F9" s="79"/>
      <c r="G9" s="79"/>
      <c r="H9" s="197">
        <f>H15+H134+H149+H157+H183+H209+H363+H400+H482+H490+H498</f>
        <v>181838.79999999996</v>
      </c>
      <c r="I9" s="197">
        <f>I15+I134+I149+I157+I183+I209+I363+I400+I482+I490+I498</f>
        <v>93473.29999999999</v>
      </c>
      <c r="J9" s="197">
        <f>I9/H9*100</f>
        <v>51.404485731318076</v>
      </c>
      <c r="K9" s="197">
        <f>H9-I9</f>
        <v>88365.49999999997</v>
      </c>
    </row>
    <row r="10" spans="2:11" ht="15.75">
      <c r="B10" s="77" t="s">
        <v>507</v>
      </c>
      <c r="C10" s="79"/>
      <c r="D10" s="79"/>
      <c r="E10" s="79"/>
      <c r="F10" s="79"/>
      <c r="G10" s="79">
        <v>1</v>
      </c>
      <c r="H10" s="197">
        <f>H364</f>
        <v>2456.3</v>
      </c>
      <c r="I10" s="197">
        <f>I364</f>
        <v>1136.3999999999999</v>
      </c>
      <c r="J10" s="197">
        <f aca="true" t="shared" si="0" ref="J10:J73">I10/H10*100</f>
        <v>46.26470707975409</v>
      </c>
      <c r="K10" s="197">
        <f aca="true" t="shared" si="1" ref="K10:K73">H10-I10</f>
        <v>1319.9000000000003</v>
      </c>
    </row>
    <row r="11" spans="2:11" ht="15.75">
      <c r="B11" s="77" t="s">
        <v>512</v>
      </c>
      <c r="C11" s="79"/>
      <c r="D11" s="79"/>
      <c r="E11" s="79"/>
      <c r="F11" s="79"/>
      <c r="G11" s="79">
        <v>2</v>
      </c>
      <c r="H11" s="197">
        <f>H16+H135+H150+H158+H184+H210+H365+H401+H483+H491+H499</f>
        <v>70156.6</v>
      </c>
      <c r="I11" s="197">
        <f>I16+I135+I150+I158+I184+I210+I365+I401+I483+I491+I499</f>
        <v>37074.00000000001</v>
      </c>
      <c r="J11" s="197">
        <f t="shared" si="0"/>
        <v>52.844636142572476</v>
      </c>
      <c r="K11" s="197">
        <f t="shared" si="1"/>
        <v>33082.6</v>
      </c>
    </row>
    <row r="12" spans="2:11" ht="15.75">
      <c r="B12" s="77" t="s">
        <v>498</v>
      </c>
      <c r="C12" s="79"/>
      <c r="D12" s="79"/>
      <c r="E12" s="79"/>
      <c r="F12" s="79"/>
      <c r="G12" s="79">
        <v>3</v>
      </c>
      <c r="H12" s="197">
        <f>H17+H159+H185+H211+H366+H402+H500</f>
        <v>102167.09999999999</v>
      </c>
      <c r="I12" s="197">
        <f>I17+I159+I185+I211+I366+I402+I500</f>
        <v>51732.799999999996</v>
      </c>
      <c r="J12" s="197">
        <f t="shared" si="0"/>
        <v>50.63547854446294</v>
      </c>
      <c r="K12" s="197">
        <f t="shared" si="1"/>
        <v>50434.299999999996</v>
      </c>
    </row>
    <row r="13" spans="2:11" ht="15.75">
      <c r="B13" s="77" t="s">
        <v>499</v>
      </c>
      <c r="C13" s="79"/>
      <c r="D13" s="79"/>
      <c r="E13" s="79"/>
      <c r="F13" s="79"/>
      <c r="G13" s="79">
        <v>4</v>
      </c>
      <c r="H13" s="197">
        <f>H136+H367+H403</f>
        <v>6016.3</v>
      </c>
      <c r="I13" s="197">
        <f>I136+I367+I403</f>
        <v>3530.1</v>
      </c>
      <c r="J13" s="197">
        <f t="shared" si="0"/>
        <v>58.67559795887838</v>
      </c>
      <c r="K13" s="197">
        <f t="shared" si="1"/>
        <v>2486.2000000000003</v>
      </c>
    </row>
    <row r="14" spans="2:11" ht="31.5">
      <c r="B14" s="90" t="s">
        <v>156</v>
      </c>
      <c r="C14" s="78"/>
      <c r="D14" s="78"/>
      <c r="E14" s="78"/>
      <c r="F14" s="78"/>
      <c r="G14" s="78" t="s">
        <v>157</v>
      </c>
      <c r="H14" s="197">
        <f>H186</f>
        <v>1042.5</v>
      </c>
      <c r="I14" s="197">
        <f>I186</f>
        <v>0</v>
      </c>
      <c r="J14" s="197">
        <f t="shared" si="0"/>
        <v>0</v>
      </c>
      <c r="K14" s="197">
        <f t="shared" si="1"/>
        <v>1042.5</v>
      </c>
    </row>
    <row r="15" spans="2:11" ht="15.75">
      <c r="B15" s="90" t="s">
        <v>513</v>
      </c>
      <c r="C15" s="78" t="s">
        <v>472</v>
      </c>
      <c r="D15" s="80"/>
      <c r="E15" s="80"/>
      <c r="F15" s="80"/>
      <c r="G15" s="80"/>
      <c r="H15" s="197">
        <f>H18+H24+H40+H52+H64+H70</f>
        <v>17380</v>
      </c>
      <c r="I15" s="197">
        <f>I18+I24+I40+I52+I64+I70</f>
        <v>10026.599999999999</v>
      </c>
      <c r="J15" s="197">
        <f t="shared" si="0"/>
        <v>57.69044879171461</v>
      </c>
      <c r="K15" s="197">
        <f t="shared" si="1"/>
        <v>7353.4000000000015</v>
      </c>
    </row>
    <row r="16" spans="2:11" ht="15.75">
      <c r="B16" s="77" t="s">
        <v>512</v>
      </c>
      <c r="C16" s="140"/>
      <c r="D16" s="80"/>
      <c r="E16" s="80"/>
      <c r="F16" s="80"/>
      <c r="G16" s="80" t="s">
        <v>503</v>
      </c>
      <c r="H16" s="187">
        <f>H23+H29+H33+H36+H39+H45+H48+H51+H57+H60+H63+H69+H75+H83+H91+H99+H103+H106+H109+H111+H117+H123+H128+H133</f>
        <v>16768</v>
      </c>
      <c r="I16" s="187">
        <f>I23+I29+I33+I36+I39+I45+I48+I51+I57+I60+I63+I69+I75+I83+I91+I99+I103+I106+I109+I111+I117+I123+I128+I133</f>
        <v>9732.5</v>
      </c>
      <c r="J16" s="187">
        <f t="shared" si="0"/>
        <v>58.04210400763359</v>
      </c>
      <c r="K16" s="187">
        <f t="shared" si="1"/>
        <v>7035.5</v>
      </c>
    </row>
    <row r="17" spans="2:11" ht="15.75">
      <c r="B17" s="77" t="s">
        <v>498</v>
      </c>
      <c r="C17" s="140"/>
      <c r="D17" s="80"/>
      <c r="E17" s="80"/>
      <c r="F17" s="80"/>
      <c r="G17" s="80" t="s">
        <v>211</v>
      </c>
      <c r="H17" s="187">
        <f>H76+H79+H84+H87+H92+H95</f>
        <v>611.9999999999999</v>
      </c>
      <c r="I17" s="187">
        <f>I76+I79+I84+I87+I92+I95</f>
        <v>294.09999999999997</v>
      </c>
      <c r="J17" s="187">
        <f t="shared" si="0"/>
        <v>48.05555555555556</v>
      </c>
      <c r="K17" s="187">
        <f t="shared" si="1"/>
        <v>317.8999999999999</v>
      </c>
    </row>
    <row r="18" spans="2:11" ht="30">
      <c r="B18" s="82" t="s">
        <v>212</v>
      </c>
      <c r="C18" s="80" t="s">
        <v>472</v>
      </c>
      <c r="D18" s="80" t="s">
        <v>473</v>
      </c>
      <c r="E18" s="80"/>
      <c r="F18" s="80"/>
      <c r="G18" s="80"/>
      <c r="H18" s="187">
        <f aca="true" t="shared" si="2" ref="H18:I22">H19</f>
        <v>828.8</v>
      </c>
      <c r="I18" s="187">
        <f t="shared" si="2"/>
        <v>555.1</v>
      </c>
      <c r="J18" s="187">
        <f t="shared" si="0"/>
        <v>66.97635135135135</v>
      </c>
      <c r="K18" s="187">
        <f t="shared" si="1"/>
        <v>273.69999999999993</v>
      </c>
    </row>
    <row r="19" spans="2:11" ht="15">
      <c r="B19" s="81" t="s">
        <v>514</v>
      </c>
      <c r="C19" s="80" t="s">
        <v>472</v>
      </c>
      <c r="D19" s="80" t="s">
        <v>473</v>
      </c>
      <c r="E19" s="80" t="s">
        <v>515</v>
      </c>
      <c r="F19" s="80"/>
      <c r="G19" s="80"/>
      <c r="H19" s="187">
        <f t="shared" si="2"/>
        <v>828.8</v>
      </c>
      <c r="I19" s="187">
        <f t="shared" si="2"/>
        <v>555.1</v>
      </c>
      <c r="J19" s="187">
        <f t="shared" si="0"/>
        <v>66.97635135135135</v>
      </c>
      <c r="K19" s="187">
        <f t="shared" si="1"/>
        <v>273.69999999999993</v>
      </c>
    </row>
    <row r="20" spans="2:11" ht="30">
      <c r="B20" s="82" t="s">
        <v>136</v>
      </c>
      <c r="C20" s="80" t="s">
        <v>472</v>
      </c>
      <c r="D20" s="80" t="s">
        <v>473</v>
      </c>
      <c r="E20" s="80" t="s">
        <v>516</v>
      </c>
      <c r="F20" s="80"/>
      <c r="G20" s="80"/>
      <c r="H20" s="187">
        <f t="shared" si="2"/>
        <v>828.8</v>
      </c>
      <c r="I20" s="187">
        <f t="shared" si="2"/>
        <v>555.1</v>
      </c>
      <c r="J20" s="187">
        <f t="shared" si="0"/>
        <v>66.97635135135135</v>
      </c>
      <c r="K20" s="187">
        <f t="shared" si="1"/>
        <v>273.69999999999993</v>
      </c>
    </row>
    <row r="21" spans="2:11" ht="45">
      <c r="B21" s="82" t="s">
        <v>517</v>
      </c>
      <c r="C21" s="80" t="s">
        <v>472</v>
      </c>
      <c r="D21" s="80" t="s">
        <v>473</v>
      </c>
      <c r="E21" s="80" t="s">
        <v>516</v>
      </c>
      <c r="F21" s="80" t="s">
        <v>347</v>
      </c>
      <c r="G21" s="80"/>
      <c r="H21" s="187">
        <f t="shared" si="2"/>
        <v>828.8</v>
      </c>
      <c r="I21" s="187">
        <f t="shared" si="2"/>
        <v>555.1</v>
      </c>
      <c r="J21" s="187">
        <f t="shared" si="0"/>
        <v>66.97635135135135</v>
      </c>
      <c r="K21" s="187">
        <f t="shared" si="1"/>
        <v>273.69999999999993</v>
      </c>
    </row>
    <row r="22" spans="2:11" ht="15">
      <c r="B22" s="82" t="s">
        <v>518</v>
      </c>
      <c r="C22" s="80" t="s">
        <v>472</v>
      </c>
      <c r="D22" s="80" t="s">
        <v>473</v>
      </c>
      <c r="E22" s="80" t="s">
        <v>516</v>
      </c>
      <c r="F22" s="80" t="s">
        <v>519</v>
      </c>
      <c r="G22" s="80"/>
      <c r="H22" s="187">
        <f t="shared" si="2"/>
        <v>828.8</v>
      </c>
      <c r="I22" s="187">
        <f t="shared" si="2"/>
        <v>555.1</v>
      </c>
      <c r="J22" s="187">
        <f t="shared" si="0"/>
        <v>66.97635135135135</v>
      </c>
      <c r="K22" s="187">
        <f t="shared" si="1"/>
        <v>273.69999999999993</v>
      </c>
    </row>
    <row r="23" spans="2:11" ht="15">
      <c r="B23" s="82" t="s">
        <v>512</v>
      </c>
      <c r="C23" s="80" t="s">
        <v>472</v>
      </c>
      <c r="D23" s="80" t="s">
        <v>473</v>
      </c>
      <c r="E23" s="80" t="s">
        <v>516</v>
      </c>
      <c r="F23" s="80" t="s">
        <v>519</v>
      </c>
      <c r="G23" s="80" t="s">
        <v>503</v>
      </c>
      <c r="H23" s="187">
        <v>828.8</v>
      </c>
      <c r="I23" s="187">
        <v>555.1</v>
      </c>
      <c r="J23" s="187">
        <f t="shared" si="0"/>
        <v>66.97635135135135</v>
      </c>
      <c r="K23" s="187">
        <f t="shared" si="1"/>
        <v>273.69999999999993</v>
      </c>
    </row>
    <row r="24" spans="2:11" ht="45">
      <c r="B24" s="81" t="s">
        <v>520</v>
      </c>
      <c r="C24" s="80" t="s">
        <v>472</v>
      </c>
      <c r="D24" s="80" t="s">
        <v>474</v>
      </c>
      <c r="E24" s="83"/>
      <c r="F24" s="80"/>
      <c r="G24" s="80"/>
      <c r="H24" s="187">
        <f>H25</f>
        <v>339.20000000000005</v>
      </c>
      <c r="I24" s="187">
        <f>I25</f>
        <v>132.20000000000002</v>
      </c>
      <c r="J24" s="187">
        <f t="shared" si="0"/>
        <v>38.97405660377358</v>
      </c>
      <c r="K24" s="187">
        <f t="shared" si="1"/>
        <v>207.00000000000003</v>
      </c>
    </row>
    <row r="25" spans="2:11" ht="15">
      <c r="B25" s="81" t="s">
        <v>514</v>
      </c>
      <c r="C25" s="80" t="s">
        <v>472</v>
      </c>
      <c r="D25" s="80" t="s">
        <v>474</v>
      </c>
      <c r="E25" s="83" t="s">
        <v>515</v>
      </c>
      <c r="F25" s="80"/>
      <c r="G25" s="80"/>
      <c r="H25" s="187">
        <f>H26+H30</f>
        <v>339.20000000000005</v>
      </c>
      <c r="I25" s="187">
        <f>I26+I30</f>
        <v>132.20000000000002</v>
      </c>
      <c r="J25" s="187">
        <f t="shared" si="0"/>
        <v>38.97405660377358</v>
      </c>
      <c r="K25" s="187">
        <f t="shared" si="1"/>
        <v>207.00000000000003</v>
      </c>
    </row>
    <row r="26" spans="2:11" ht="30">
      <c r="B26" s="82" t="s">
        <v>137</v>
      </c>
      <c r="C26" s="80" t="s">
        <v>472</v>
      </c>
      <c r="D26" s="80" t="s">
        <v>474</v>
      </c>
      <c r="E26" s="83" t="s">
        <v>521</v>
      </c>
      <c r="F26" s="80"/>
      <c r="G26" s="80"/>
      <c r="H26" s="187">
        <f aca="true" t="shared" si="3" ref="H26:I28">H27</f>
        <v>78.4</v>
      </c>
      <c r="I26" s="187">
        <f t="shared" si="3"/>
        <v>19.3</v>
      </c>
      <c r="J26" s="187">
        <f t="shared" si="0"/>
        <v>24.61734693877551</v>
      </c>
      <c r="K26" s="187">
        <f t="shared" si="1"/>
        <v>59.10000000000001</v>
      </c>
    </row>
    <row r="27" spans="2:11" ht="45">
      <c r="B27" s="82" t="s">
        <v>517</v>
      </c>
      <c r="C27" s="80" t="s">
        <v>472</v>
      </c>
      <c r="D27" s="80" t="s">
        <v>474</v>
      </c>
      <c r="E27" s="83" t="s">
        <v>521</v>
      </c>
      <c r="F27" s="80" t="s">
        <v>347</v>
      </c>
      <c r="G27" s="80"/>
      <c r="H27" s="187">
        <f t="shared" si="3"/>
        <v>78.4</v>
      </c>
      <c r="I27" s="187">
        <f t="shared" si="3"/>
        <v>19.3</v>
      </c>
      <c r="J27" s="187">
        <f t="shared" si="0"/>
        <v>24.61734693877551</v>
      </c>
      <c r="K27" s="187">
        <f t="shared" si="1"/>
        <v>59.10000000000001</v>
      </c>
    </row>
    <row r="28" spans="2:11" ht="15">
      <c r="B28" s="82" t="s">
        <v>518</v>
      </c>
      <c r="C28" s="80" t="s">
        <v>472</v>
      </c>
      <c r="D28" s="80" t="s">
        <v>474</v>
      </c>
      <c r="E28" s="83" t="s">
        <v>521</v>
      </c>
      <c r="F28" s="80" t="s">
        <v>519</v>
      </c>
      <c r="G28" s="80"/>
      <c r="H28" s="187">
        <f t="shared" si="3"/>
        <v>78.4</v>
      </c>
      <c r="I28" s="187">
        <f t="shared" si="3"/>
        <v>19.3</v>
      </c>
      <c r="J28" s="187">
        <f t="shared" si="0"/>
        <v>24.61734693877551</v>
      </c>
      <c r="K28" s="187">
        <f t="shared" si="1"/>
        <v>59.10000000000001</v>
      </c>
    </row>
    <row r="29" spans="2:11" ht="15">
      <c r="B29" s="82" t="s">
        <v>512</v>
      </c>
      <c r="C29" s="80" t="s">
        <v>472</v>
      </c>
      <c r="D29" s="80" t="s">
        <v>474</v>
      </c>
      <c r="E29" s="83" t="s">
        <v>521</v>
      </c>
      <c r="F29" s="80" t="s">
        <v>519</v>
      </c>
      <c r="G29" s="80" t="s">
        <v>503</v>
      </c>
      <c r="H29" s="187">
        <v>78.4</v>
      </c>
      <c r="I29" s="187">
        <v>19.3</v>
      </c>
      <c r="J29" s="187">
        <f t="shared" si="0"/>
        <v>24.61734693877551</v>
      </c>
      <c r="K29" s="187">
        <f t="shared" si="1"/>
        <v>59.10000000000001</v>
      </c>
    </row>
    <row r="30" spans="2:11" ht="15">
      <c r="B30" s="82" t="s">
        <v>522</v>
      </c>
      <c r="C30" s="80" t="s">
        <v>472</v>
      </c>
      <c r="D30" s="80" t="s">
        <v>474</v>
      </c>
      <c r="E30" s="83" t="s">
        <v>523</v>
      </c>
      <c r="F30" s="80"/>
      <c r="G30" s="80"/>
      <c r="H30" s="187">
        <f>H31+H34+H37</f>
        <v>260.8</v>
      </c>
      <c r="I30" s="187">
        <f>I31+I34+I37</f>
        <v>112.9</v>
      </c>
      <c r="J30" s="187">
        <f t="shared" si="0"/>
        <v>43.2898773006135</v>
      </c>
      <c r="K30" s="187">
        <f t="shared" si="1"/>
        <v>147.9</v>
      </c>
    </row>
    <row r="31" spans="2:11" ht="45">
      <c r="B31" s="82" t="s">
        <v>517</v>
      </c>
      <c r="C31" s="80" t="s">
        <v>472</v>
      </c>
      <c r="D31" s="80" t="s">
        <v>474</v>
      </c>
      <c r="E31" s="83" t="s">
        <v>523</v>
      </c>
      <c r="F31" s="80" t="s">
        <v>347</v>
      </c>
      <c r="G31" s="80"/>
      <c r="H31" s="187">
        <f>H32</f>
        <v>242.3</v>
      </c>
      <c r="I31" s="187">
        <f>I32</f>
        <v>108.2</v>
      </c>
      <c r="J31" s="187">
        <f t="shared" si="0"/>
        <v>44.6553858852662</v>
      </c>
      <c r="K31" s="187">
        <f t="shared" si="1"/>
        <v>134.10000000000002</v>
      </c>
    </row>
    <row r="32" spans="2:11" ht="15">
      <c r="B32" s="82" t="s">
        <v>518</v>
      </c>
      <c r="C32" s="80" t="s">
        <v>472</v>
      </c>
      <c r="D32" s="80" t="s">
        <v>474</v>
      </c>
      <c r="E32" s="83" t="s">
        <v>523</v>
      </c>
      <c r="F32" s="80" t="s">
        <v>519</v>
      </c>
      <c r="G32" s="80"/>
      <c r="H32" s="187">
        <f>H33</f>
        <v>242.3</v>
      </c>
      <c r="I32" s="187">
        <f>I33</f>
        <v>108.2</v>
      </c>
      <c r="J32" s="187">
        <f t="shared" si="0"/>
        <v>44.6553858852662</v>
      </c>
      <c r="K32" s="187">
        <f t="shared" si="1"/>
        <v>134.10000000000002</v>
      </c>
    </row>
    <row r="33" spans="2:11" ht="15">
      <c r="B33" s="82" t="s">
        <v>512</v>
      </c>
      <c r="C33" s="80" t="s">
        <v>472</v>
      </c>
      <c r="D33" s="80" t="s">
        <v>474</v>
      </c>
      <c r="E33" s="83" t="s">
        <v>523</v>
      </c>
      <c r="F33" s="80" t="s">
        <v>519</v>
      </c>
      <c r="G33" s="80" t="s">
        <v>503</v>
      </c>
      <c r="H33" s="187">
        <v>242.3</v>
      </c>
      <c r="I33" s="187">
        <v>108.2</v>
      </c>
      <c r="J33" s="187">
        <f t="shared" si="0"/>
        <v>44.6553858852662</v>
      </c>
      <c r="K33" s="187">
        <f t="shared" si="1"/>
        <v>134.10000000000002</v>
      </c>
    </row>
    <row r="34" spans="2:11" ht="15">
      <c r="B34" s="81" t="s">
        <v>524</v>
      </c>
      <c r="C34" s="80" t="s">
        <v>472</v>
      </c>
      <c r="D34" s="80" t="s">
        <v>474</v>
      </c>
      <c r="E34" s="83" t="s">
        <v>523</v>
      </c>
      <c r="F34" s="80" t="s">
        <v>525</v>
      </c>
      <c r="G34" s="80"/>
      <c r="H34" s="187">
        <f>H35</f>
        <v>16.8</v>
      </c>
      <c r="I34" s="187">
        <f>I35</f>
        <v>3</v>
      </c>
      <c r="J34" s="187">
        <f t="shared" si="0"/>
        <v>17.857142857142858</v>
      </c>
      <c r="K34" s="187">
        <f t="shared" si="1"/>
        <v>13.8</v>
      </c>
    </row>
    <row r="35" spans="2:11" ht="30">
      <c r="B35" s="81" t="s">
        <v>526</v>
      </c>
      <c r="C35" s="80" t="s">
        <v>472</v>
      </c>
      <c r="D35" s="80" t="s">
        <v>474</v>
      </c>
      <c r="E35" s="83" t="s">
        <v>523</v>
      </c>
      <c r="F35" s="80" t="s">
        <v>527</v>
      </c>
      <c r="G35" s="80"/>
      <c r="H35" s="187">
        <f>H36</f>
        <v>16.8</v>
      </c>
      <c r="I35" s="187">
        <f>I36</f>
        <v>3</v>
      </c>
      <c r="J35" s="187">
        <f t="shared" si="0"/>
        <v>17.857142857142858</v>
      </c>
      <c r="K35" s="187">
        <f t="shared" si="1"/>
        <v>13.8</v>
      </c>
    </row>
    <row r="36" spans="2:11" ht="15">
      <c r="B36" s="82" t="s">
        <v>512</v>
      </c>
      <c r="C36" s="80" t="s">
        <v>472</v>
      </c>
      <c r="D36" s="80" t="s">
        <v>474</v>
      </c>
      <c r="E36" s="83" t="s">
        <v>523</v>
      </c>
      <c r="F36" s="80" t="s">
        <v>527</v>
      </c>
      <c r="G36" s="80" t="s">
        <v>503</v>
      </c>
      <c r="H36" s="187">
        <v>16.8</v>
      </c>
      <c r="I36" s="187">
        <v>3</v>
      </c>
      <c r="J36" s="187">
        <f t="shared" si="0"/>
        <v>17.857142857142858</v>
      </c>
      <c r="K36" s="187">
        <f t="shared" si="1"/>
        <v>13.8</v>
      </c>
    </row>
    <row r="37" spans="2:11" ht="15">
      <c r="B37" s="81" t="s">
        <v>529</v>
      </c>
      <c r="C37" s="80" t="s">
        <v>472</v>
      </c>
      <c r="D37" s="80" t="s">
        <v>474</v>
      </c>
      <c r="E37" s="83" t="s">
        <v>523</v>
      </c>
      <c r="F37" s="80" t="s">
        <v>287</v>
      </c>
      <c r="G37" s="80"/>
      <c r="H37" s="187">
        <f>H38</f>
        <v>1.7</v>
      </c>
      <c r="I37" s="187">
        <f>I38</f>
        <v>1.7</v>
      </c>
      <c r="J37" s="187">
        <f t="shared" si="0"/>
        <v>100</v>
      </c>
      <c r="K37" s="187">
        <f t="shared" si="1"/>
        <v>0</v>
      </c>
    </row>
    <row r="38" spans="2:11" ht="15">
      <c r="B38" s="81" t="s">
        <v>530</v>
      </c>
      <c r="C38" s="80" t="s">
        <v>472</v>
      </c>
      <c r="D38" s="80" t="s">
        <v>474</v>
      </c>
      <c r="E38" s="83" t="s">
        <v>523</v>
      </c>
      <c r="F38" s="80" t="s">
        <v>531</v>
      </c>
      <c r="G38" s="80"/>
      <c r="H38" s="187">
        <f>H39</f>
        <v>1.7</v>
      </c>
      <c r="I38" s="187">
        <f>I39</f>
        <v>1.7</v>
      </c>
      <c r="J38" s="187">
        <f t="shared" si="0"/>
        <v>100</v>
      </c>
      <c r="K38" s="187">
        <f t="shared" si="1"/>
        <v>0</v>
      </c>
    </row>
    <row r="39" spans="2:11" ht="15">
      <c r="B39" s="82" t="s">
        <v>512</v>
      </c>
      <c r="C39" s="80" t="s">
        <v>472</v>
      </c>
      <c r="D39" s="80" t="s">
        <v>474</v>
      </c>
      <c r="E39" s="83" t="s">
        <v>523</v>
      </c>
      <c r="F39" s="80" t="s">
        <v>531</v>
      </c>
      <c r="G39" s="80" t="s">
        <v>503</v>
      </c>
      <c r="H39" s="187">
        <v>1.7</v>
      </c>
      <c r="I39" s="187">
        <v>1.7</v>
      </c>
      <c r="J39" s="187">
        <f t="shared" si="0"/>
        <v>100</v>
      </c>
      <c r="K39" s="187">
        <f t="shared" si="1"/>
        <v>0</v>
      </c>
    </row>
    <row r="40" spans="2:11" ht="45">
      <c r="B40" s="81" t="s">
        <v>528</v>
      </c>
      <c r="C40" s="80" t="s">
        <v>472</v>
      </c>
      <c r="D40" s="80" t="s">
        <v>475</v>
      </c>
      <c r="E40" s="83"/>
      <c r="F40" s="80"/>
      <c r="G40" s="80"/>
      <c r="H40" s="187">
        <f>H41</f>
        <v>12843.800000000001</v>
      </c>
      <c r="I40" s="187">
        <f>I41</f>
        <v>7655.9</v>
      </c>
      <c r="J40" s="187">
        <f t="shared" si="0"/>
        <v>59.60774848565066</v>
      </c>
      <c r="K40" s="187">
        <f t="shared" si="1"/>
        <v>5187.9000000000015</v>
      </c>
    </row>
    <row r="41" spans="2:11" ht="15">
      <c r="B41" s="82" t="s">
        <v>514</v>
      </c>
      <c r="C41" s="80" t="s">
        <v>472</v>
      </c>
      <c r="D41" s="80" t="s">
        <v>475</v>
      </c>
      <c r="E41" s="83" t="s">
        <v>515</v>
      </c>
      <c r="F41" s="80"/>
      <c r="G41" s="80"/>
      <c r="H41" s="187">
        <f>H42</f>
        <v>12843.800000000001</v>
      </c>
      <c r="I41" s="187">
        <f>I42</f>
        <v>7655.9</v>
      </c>
      <c r="J41" s="187">
        <f t="shared" si="0"/>
        <v>59.60774848565066</v>
      </c>
      <c r="K41" s="187">
        <f t="shared" si="1"/>
        <v>5187.9000000000015</v>
      </c>
    </row>
    <row r="42" spans="2:11" ht="15">
      <c r="B42" s="82" t="s">
        <v>522</v>
      </c>
      <c r="C42" s="80" t="s">
        <v>472</v>
      </c>
      <c r="D42" s="80" t="s">
        <v>475</v>
      </c>
      <c r="E42" s="83" t="s">
        <v>523</v>
      </c>
      <c r="F42" s="80"/>
      <c r="G42" s="80"/>
      <c r="H42" s="187">
        <f>H43+H46+H49</f>
        <v>12843.800000000001</v>
      </c>
      <c r="I42" s="187">
        <f>I43+I46+I49</f>
        <v>7655.9</v>
      </c>
      <c r="J42" s="187">
        <f t="shared" si="0"/>
        <v>59.60774848565066</v>
      </c>
      <c r="K42" s="187">
        <f t="shared" si="1"/>
        <v>5187.9000000000015</v>
      </c>
    </row>
    <row r="43" spans="2:11" ht="45">
      <c r="B43" s="82" t="s">
        <v>517</v>
      </c>
      <c r="C43" s="80" t="s">
        <v>472</v>
      </c>
      <c r="D43" s="80" t="s">
        <v>475</v>
      </c>
      <c r="E43" s="83" t="s">
        <v>523</v>
      </c>
      <c r="F43" s="80" t="s">
        <v>347</v>
      </c>
      <c r="G43" s="80"/>
      <c r="H43" s="187">
        <f>H44</f>
        <v>10835.2</v>
      </c>
      <c r="I43" s="187">
        <f>I44</f>
        <v>6313.7</v>
      </c>
      <c r="J43" s="187">
        <f t="shared" si="0"/>
        <v>58.27026727702304</v>
      </c>
      <c r="K43" s="187">
        <f t="shared" si="1"/>
        <v>4521.500000000001</v>
      </c>
    </row>
    <row r="44" spans="2:11" ht="15">
      <c r="B44" s="82" t="s">
        <v>518</v>
      </c>
      <c r="C44" s="80" t="s">
        <v>472</v>
      </c>
      <c r="D44" s="80" t="s">
        <v>475</v>
      </c>
      <c r="E44" s="83" t="s">
        <v>523</v>
      </c>
      <c r="F44" s="80" t="s">
        <v>519</v>
      </c>
      <c r="G44" s="80"/>
      <c r="H44" s="187">
        <f>H45</f>
        <v>10835.2</v>
      </c>
      <c r="I44" s="187">
        <f>I45</f>
        <v>6313.7</v>
      </c>
      <c r="J44" s="187">
        <f t="shared" si="0"/>
        <v>58.27026727702304</v>
      </c>
      <c r="K44" s="187">
        <f t="shared" si="1"/>
        <v>4521.500000000001</v>
      </c>
    </row>
    <row r="45" spans="2:11" ht="15">
      <c r="B45" s="82" t="s">
        <v>512</v>
      </c>
      <c r="C45" s="80" t="s">
        <v>472</v>
      </c>
      <c r="D45" s="80" t="s">
        <v>475</v>
      </c>
      <c r="E45" s="83" t="s">
        <v>523</v>
      </c>
      <c r="F45" s="80" t="s">
        <v>519</v>
      </c>
      <c r="G45" s="80" t="s">
        <v>503</v>
      </c>
      <c r="H45" s="187">
        <v>10835.2</v>
      </c>
      <c r="I45" s="187">
        <v>6313.7</v>
      </c>
      <c r="J45" s="187">
        <f t="shared" si="0"/>
        <v>58.27026727702304</v>
      </c>
      <c r="K45" s="187">
        <f t="shared" si="1"/>
        <v>4521.500000000001</v>
      </c>
    </row>
    <row r="46" spans="2:11" ht="15">
      <c r="B46" s="81" t="s">
        <v>524</v>
      </c>
      <c r="C46" s="80" t="s">
        <v>472</v>
      </c>
      <c r="D46" s="80" t="s">
        <v>475</v>
      </c>
      <c r="E46" s="83" t="s">
        <v>523</v>
      </c>
      <c r="F46" s="80" t="s">
        <v>525</v>
      </c>
      <c r="G46" s="80"/>
      <c r="H46" s="187">
        <f>H47</f>
        <v>1993.7</v>
      </c>
      <c r="I46" s="187">
        <f>I47</f>
        <v>1331.1</v>
      </c>
      <c r="J46" s="187">
        <f t="shared" si="0"/>
        <v>66.7653107287957</v>
      </c>
      <c r="K46" s="187">
        <f t="shared" si="1"/>
        <v>662.6000000000001</v>
      </c>
    </row>
    <row r="47" spans="2:11" ht="30">
      <c r="B47" s="81" t="s">
        <v>526</v>
      </c>
      <c r="C47" s="80" t="s">
        <v>472</v>
      </c>
      <c r="D47" s="80" t="s">
        <v>475</v>
      </c>
      <c r="E47" s="83" t="s">
        <v>523</v>
      </c>
      <c r="F47" s="80" t="s">
        <v>527</v>
      </c>
      <c r="G47" s="80"/>
      <c r="H47" s="187">
        <f>H48</f>
        <v>1993.7</v>
      </c>
      <c r="I47" s="187">
        <f>I48</f>
        <v>1331.1</v>
      </c>
      <c r="J47" s="187">
        <f t="shared" si="0"/>
        <v>66.7653107287957</v>
      </c>
      <c r="K47" s="187">
        <f t="shared" si="1"/>
        <v>662.6000000000001</v>
      </c>
    </row>
    <row r="48" spans="2:11" ht="15">
      <c r="B48" s="82" t="s">
        <v>512</v>
      </c>
      <c r="C48" s="80" t="s">
        <v>472</v>
      </c>
      <c r="D48" s="80" t="s">
        <v>475</v>
      </c>
      <c r="E48" s="83" t="s">
        <v>523</v>
      </c>
      <c r="F48" s="80" t="s">
        <v>527</v>
      </c>
      <c r="G48" s="80" t="s">
        <v>503</v>
      </c>
      <c r="H48" s="187">
        <v>1993.7</v>
      </c>
      <c r="I48" s="187">
        <v>1331.1</v>
      </c>
      <c r="J48" s="187">
        <f t="shared" si="0"/>
        <v>66.7653107287957</v>
      </c>
      <c r="K48" s="187">
        <f t="shared" si="1"/>
        <v>662.6000000000001</v>
      </c>
    </row>
    <row r="49" spans="2:11" ht="15">
      <c r="B49" s="81" t="s">
        <v>529</v>
      </c>
      <c r="C49" s="80" t="s">
        <v>472</v>
      </c>
      <c r="D49" s="80" t="s">
        <v>475</v>
      </c>
      <c r="E49" s="83" t="s">
        <v>523</v>
      </c>
      <c r="F49" s="80" t="s">
        <v>287</v>
      </c>
      <c r="G49" s="80"/>
      <c r="H49" s="187">
        <f>H50</f>
        <v>14.9</v>
      </c>
      <c r="I49" s="187">
        <f>I50</f>
        <v>11.1</v>
      </c>
      <c r="J49" s="187">
        <f t="shared" si="0"/>
        <v>74.496644295302</v>
      </c>
      <c r="K49" s="187">
        <f t="shared" si="1"/>
        <v>3.8000000000000007</v>
      </c>
    </row>
    <row r="50" spans="2:11" ht="15">
      <c r="B50" s="81" t="s">
        <v>530</v>
      </c>
      <c r="C50" s="80" t="s">
        <v>472</v>
      </c>
      <c r="D50" s="80" t="s">
        <v>475</v>
      </c>
      <c r="E50" s="83" t="s">
        <v>523</v>
      </c>
      <c r="F50" s="80" t="s">
        <v>531</v>
      </c>
      <c r="G50" s="80"/>
      <c r="H50" s="187">
        <f>H51</f>
        <v>14.9</v>
      </c>
      <c r="I50" s="187">
        <f>I51</f>
        <v>11.1</v>
      </c>
      <c r="J50" s="187">
        <f t="shared" si="0"/>
        <v>74.496644295302</v>
      </c>
      <c r="K50" s="187">
        <f t="shared" si="1"/>
        <v>3.8000000000000007</v>
      </c>
    </row>
    <row r="51" spans="2:11" ht="15">
      <c r="B51" s="82" t="s">
        <v>512</v>
      </c>
      <c r="C51" s="80" t="s">
        <v>472</v>
      </c>
      <c r="D51" s="80" t="s">
        <v>475</v>
      </c>
      <c r="E51" s="83" t="s">
        <v>523</v>
      </c>
      <c r="F51" s="80" t="s">
        <v>531</v>
      </c>
      <c r="G51" s="80" t="s">
        <v>503</v>
      </c>
      <c r="H51" s="187">
        <v>14.9</v>
      </c>
      <c r="I51" s="187">
        <v>11.1</v>
      </c>
      <c r="J51" s="187">
        <f t="shared" si="0"/>
        <v>74.496644295302</v>
      </c>
      <c r="K51" s="187">
        <f t="shared" si="1"/>
        <v>3.8000000000000007</v>
      </c>
    </row>
    <row r="52" spans="2:11" ht="30">
      <c r="B52" s="81" t="s">
        <v>213</v>
      </c>
      <c r="C52" s="80" t="s">
        <v>472</v>
      </c>
      <c r="D52" s="80" t="s">
        <v>476</v>
      </c>
      <c r="E52" s="80"/>
      <c r="F52" s="80"/>
      <c r="G52" s="80"/>
      <c r="H52" s="187">
        <f>H53</f>
        <v>2050.6</v>
      </c>
      <c r="I52" s="187">
        <f>I53</f>
        <v>1076.8999999999999</v>
      </c>
      <c r="J52" s="187">
        <f t="shared" si="0"/>
        <v>52.51633668194674</v>
      </c>
      <c r="K52" s="187">
        <f t="shared" si="1"/>
        <v>973.7</v>
      </c>
    </row>
    <row r="53" spans="2:11" ht="15">
      <c r="B53" s="82" t="s">
        <v>514</v>
      </c>
      <c r="C53" s="80" t="s">
        <v>472</v>
      </c>
      <c r="D53" s="80" t="s">
        <v>476</v>
      </c>
      <c r="E53" s="83" t="s">
        <v>515</v>
      </c>
      <c r="F53" s="80"/>
      <c r="G53" s="80"/>
      <c r="H53" s="187">
        <f>H54</f>
        <v>2050.6</v>
      </c>
      <c r="I53" s="187">
        <f>I54</f>
        <v>1076.8999999999999</v>
      </c>
      <c r="J53" s="187">
        <f t="shared" si="0"/>
        <v>52.51633668194674</v>
      </c>
      <c r="K53" s="187">
        <f t="shared" si="1"/>
        <v>973.7</v>
      </c>
    </row>
    <row r="54" spans="2:11" ht="15">
      <c r="B54" s="82" t="s">
        <v>522</v>
      </c>
      <c r="C54" s="80" t="s">
        <v>472</v>
      </c>
      <c r="D54" s="80" t="s">
        <v>476</v>
      </c>
      <c r="E54" s="83" t="s">
        <v>523</v>
      </c>
      <c r="F54" s="80"/>
      <c r="G54" s="80"/>
      <c r="H54" s="187">
        <f>H55+H58+H61</f>
        <v>2050.6</v>
      </c>
      <c r="I54" s="187">
        <f>I55+I58+I61</f>
        <v>1076.8999999999999</v>
      </c>
      <c r="J54" s="187">
        <f t="shared" si="0"/>
        <v>52.51633668194674</v>
      </c>
      <c r="K54" s="187">
        <f t="shared" si="1"/>
        <v>973.7</v>
      </c>
    </row>
    <row r="55" spans="2:11" ht="45">
      <c r="B55" s="82" t="s">
        <v>517</v>
      </c>
      <c r="C55" s="80" t="s">
        <v>472</v>
      </c>
      <c r="D55" s="80" t="s">
        <v>476</v>
      </c>
      <c r="E55" s="83" t="s">
        <v>523</v>
      </c>
      <c r="F55" s="80" t="s">
        <v>347</v>
      </c>
      <c r="G55" s="80"/>
      <c r="H55" s="187">
        <f>H56</f>
        <v>1776.8</v>
      </c>
      <c r="I55" s="187">
        <f>I56</f>
        <v>983.4</v>
      </c>
      <c r="J55" s="187">
        <f t="shared" si="0"/>
        <v>55.34669067987393</v>
      </c>
      <c r="K55" s="187">
        <f t="shared" si="1"/>
        <v>793.4</v>
      </c>
    </row>
    <row r="56" spans="2:11" ht="15">
      <c r="B56" s="82" t="s">
        <v>518</v>
      </c>
      <c r="C56" s="80" t="s">
        <v>472</v>
      </c>
      <c r="D56" s="80" t="s">
        <v>476</v>
      </c>
      <c r="E56" s="83" t="s">
        <v>523</v>
      </c>
      <c r="F56" s="80" t="s">
        <v>519</v>
      </c>
      <c r="G56" s="80"/>
      <c r="H56" s="187">
        <f>H57</f>
        <v>1776.8</v>
      </c>
      <c r="I56" s="187">
        <f>I57</f>
        <v>983.4</v>
      </c>
      <c r="J56" s="187">
        <f t="shared" si="0"/>
        <v>55.34669067987393</v>
      </c>
      <c r="K56" s="187">
        <f t="shared" si="1"/>
        <v>793.4</v>
      </c>
    </row>
    <row r="57" spans="2:11" ht="15">
      <c r="B57" s="82" t="s">
        <v>512</v>
      </c>
      <c r="C57" s="80" t="s">
        <v>472</v>
      </c>
      <c r="D57" s="80" t="s">
        <v>476</v>
      </c>
      <c r="E57" s="83" t="s">
        <v>523</v>
      </c>
      <c r="F57" s="80" t="s">
        <v>519</v>
      </c>
      <c r="G57" s="80" t="s">
        <v>503</v>
      </c>
      <c r="H57" s="187">
        <v>1776.8</v>
      </c>
      <c r="I57" s="187">
        <v>983.4</v>
      </c>
      <c r="J57" s="187">
        <f t="shared" si="0"/>
        <v>55.34669067987393</v>
      </c>
      <c r="K57" s="187">
        <f t="shared" si="1"/>
        <v>793.4</v>
      </c>
    </row>
    <row r="58" spans="2:11" ht="15">
      <c r="B58" s="81" t="s">
        <v>524</v>
      </c>
      <c r="C58" s="80" t="s">
        <v>472</v>
      </c>
      <c r="D58" s="80" t="s">
        <v>476</v>
      </c>
      <c r="E58" s="83" t="s">
        <v>523</v>
      </c>
      <c r="F58" s="80" t="s">
        <v>525</v>
      </c>
      <c r="G58" s="80"/>
      <c r="H58" s="187">
        <f>H59</f>
        <v>272.9</v>
      </c>
      <c r="I58" s="187">
        <f>I59</f>
        <v>92.7</v>
      </c>
      <c r="J58" s="187">
        <f t="shared" si="0"/>
        <v>33.968486625137416</v>
      </c>
      <c r="K58" s="187">
        <f t="shared" si="1"/>
        <v>180.2</v>
      </c>
    </row>
    <row r="59" spans="2:11" ht="30">
      <c r="B59" s="81" t="s">
        <v>526</v>
      </c>
      <c r="C59" s="80" t="s">
        <v>472</v>
      </c>
      <c r="D59" s="80" t="s">
        <v>476</v>
      </c>
      <c r="E59" s="83" t="s">
        <v>523</v>
      </c>
      <c r="F59" s="80" t="s">
        <v>527</v>
      </c>
      <c r="G59" s="80"/>
      <c r="H59" s="187">
        <f>H60</f>
        <v>272.9</v>
      </c>
      <c r="I59" s="187">
        <f>I60</f>
        <v>92.7</v>
      </c>
      <c r="J59" s="187">
        <f t="shared" si="0"/>
        <v>33.968486625137416</v>
      </c>
      <c r="K59" s="187">
        <f t="shared" si="1"/>
        <v>180.2</v>
      </c>
    </row>
    <row r="60" spans="2:11" ht="15">
      <c r="B60" s="82" t="s">
        <v>512</v>
      </c>
      <c r="C60" s="80" t="s">
        <v>472</v>
      </c>
      <c r="D60" s="80" t="s">
        <v>476</v>
      </c>
      <c r="E60" s="83" t="s">
        <v>523</v>
      </c>
      <c r="F60" s="80" t="s">
        <v>527</v>
      </c>
      <c r="G60" s="80" t="s">
        <v>503</v>
      </c>
      <c r="H60" s="187">
        <v>272.9</v>
      </c>
      <c r="I60" s="187">
        <v>92.7</v>
      </c>
      <c r="J60" s="187">
        <f t="shared" si="0"/>
        <v>33.968486625137416</v>
      </c>
      <c r="K60" s="187">
        <f t="shared" si="1"/>
        <v>180.2</v>
      </c>
    </row>
    <row r="61" spans="2:11" ht="15">
      <c r="B61" s="81" t="s">
        <v>529</v>
      </c>
      <c r="C61" s="80" t="s">
        <v>472</v>
      </c>
      <c r="D61" s="80" t="s">
        <v>476</v>
      </c>
      <c r="E61" s="83" t="s">
        <v>523</v>
      </c>
      <c r="F61" s="80" t="s">
        <v>287</v>
      </c>
      <c r="G61" s="80"/>
      <c r="H61" s="187">
        <f>H62</f>
        <v>0.9</v>
      </c>
      <c r="I61" s="187">
        <f>I62</f>
        <v>0.8</v>
      </c>
      <c r="J61" s="187">
        <f t="shared" si="0"/>
        <v>88.8888888888889</v>
      </c>
      <c r="K61" s="187">
        <f t="shared" si="1"/>
        <v>0.09999999999999998</v>
      </c>
    </row>
    <row r="62" spans="2:11" s="85" customFormat="1" ht="15.75">
      <c r="B62" s="81" t="s">
        <v>530</v>
      </c>
      <c r="C62" s="80" t="s">
        <v>472</v>
      </c>
      <c r="D62" s="80" t="s">
        <v>476</v>
      </c>
      <c r="E62" s="83" t="s">
        <v>523</v>
      </c>
      <c r="F62" s="80" t="s">
        <v>531</v>
      </c>
      <c r="G62" s="80"/>
      <c r="H62" s="187">
        <f>H63</f>
        <v>0.9</v>
      </c>
      <c r="I62" s="187">
        <f>I63</f>
        <v>0.8</v>
      </c>
      <c r="J62" s="187">
        <f t="shared" si="0"/>
        <v>88.8888888888889</v>
      </c>
      <c r="K62" s="187">
        <f t="shared" si="1"/>
        <v>0.09999999999999998</v>
      </c>
    </row>
    <row r="63" spans="2:11" ht="15">
      <c r="B63" s="82" t="s">
        <v>512</v>
      </c>
      <c r="C63" s="80" t="s">
        <v>472</v>
      </c>
      <c r="D63" s="80" t="s">
        <v>476</v>
      </c>
      <c r="E63" s="83" t="s">
        <v>523</v>
      </c>
      <c r="F63" s="80" t="s">
        <v>531</v>
      </c>
      <c r="G63" s="80" t="s">
        <v>503</v>
      </c>
      <c r="H63" s="187">
        <v>0.9</v>
      </c>
      <c r="I63" s="187">
        <v>0.8</v>
      </c>
      <c r="J63" s="187">
        <f t="shared" si="0"/>
        <v>88.8888888888889</v>
      </c>
      <c r="K63" s="187">
        <f t="shared" si="1"/>
        <v>0.09999999999999998</v>
      </c>
    </row>
    <row r="64" spans="2:11" ht="15">
      <c r="B64" s="81" t="s">
        <v>430</v>
      </c>
      <c r="C64" s="80" t="s">
        <v>472</v>
      </c>
      <c r="D64" s="80" t="s">
        <v>452</v>
      </c>
      <c r="E64" s="83"/>
      <c r="F64" s="80"/>
      <c r="G64" s="80"/>
      <c r="H64" s="187">
        <f aca="true" t="shared" si="4" ref="H64:I68">H65</f>
        <v>60</v>
      </c>
      <c r="I64" s="187">
        <f t="shared" si="4"/>
        <v>0</v>
      </c>
      <c r="J64" s="187">
        <f t="shared" si="0"/>
        <v>0</v>
      </c>
      <c r="K64" s="187">
        <f t="shared" si="1"/>
        <v>60</v>
      </c>
    </row>
    <row r="65" spans="2:11" ht="15">
      <c r="B65" s="81" t="s">
        <v>514</v>
      </c>
      <c r="C65" s="80" t="s">
        <v>472</v>
      </c>
      <c r="D65" s="80" t="s">
        <v>452</v>
      </c>
      <c r="E65" s="83" t="s">
        <v>515</v>
      </c>
      <c r="F65" s="80"/>
      <c r="G65" s="80"/>
      <c r="H65" s="187">
        <f t="shared" si="4"/>
        <v>60</v>
      </c>
      <c r="I65" s="187">
        <f t="shared" si="4"/>
        <v>0</v>
      </c>
      <c r="J65" s="187">
        <f t="shared" si="0"/>
        <v>0</v>
      </c>
      <c r="K65" s="187">
        <f t="shared" si="1"/>
        <v>60</v>
      </c>
    </row>
    <row r="66" spans="2:11" ht="30">
      <c r="B66" s="81" t="s">
        <v>138</v>
      </c>
      <c r="C66" s="80" t="s">
        <v>472</v>
      </c>
      <c r="D66" s="80" t="s">
        <v>452</v>
      </c>
      <c r="E66" s="83" t="s">
        <v>366</v>
      </c>
      <c r="F66" s="80"/>
      <c r="G66" s="80"/>
      <c r="H66" s="187">
        <f t="shared" si="4"/>
        <v>60</v>
      </c>
      <c r="I66" s="187">
        <f t="shared" si="4"/>
        <v>0</v>
      </c>
      <c r="J66" s="187">
        <f t="shared" si="0"/>
        <v>0</v>
      </c>
      <c r="K66" s="187">
        <f t="shared" si="1"/>
        <v>60</v>
      </c>
    </row>
    <row r="67" spans="2:11" ht="15">
      <c r="B67" s="81" t="s">
        <v>529</v>
      </c>
      <c r="C67" s="80" t="s">
        <v>472</v>
      </c>
      <c r="D67" s="80" t="s">
        <v>452</v>
      </c>
      <c r="E67" s="83" t="s">
        <v>366</v>
      </c>
      <c r="F67" s="80" t="s">
        <v>287</v>
      </c>
      <c r="G67" s="80"/>
      <c r="H67" s="187">
        <f t="shared" si="4"/>
        <v>60</v>
      </c>
      <c r="I67" s="187">
        <f t="shared" si="4"/>
        <v>0</v>
      </c>
      <c r="J67" s="187">
        <f t="shared" si="0"/>
        <v>0</v>
      </c>
      <c r="K67" s="187">
        <f t="shared" si="1"/>
        <v>60</v>
      </c>
    </row>
    <row r="68" spans="2:11" ht="15">
      <c r="B68" s="81" t="s">
        <v>378</v>
      </c>
      <c r="C68" s="80" t="s">
        <v>472</v>
      </c>
      <c r="D68" s="80" t="s">
        <v>452</v>
      </c>
      <c r="E68" s="83" t="s">
        <v>366</v>
      </c>
      <c r="F68" s="80" t="s">
        <v>379</v>
      </c>
      <c r="G68" s="80"/>
      <c r="H68" s="187">
        <f t="shared" si="4"/>
        <v>60</v>
      </c>
      <c r="I68" s="187">
        <f t="shared" si="4"/>
        <v>0</v>
      </c>
      <c r="J68" s="187">
        <f t="shared" si="0"/>
        <v>0</v>
      </c>
      <c r="K68" s="187">
        <f t="shared" si="1"/>
        <v>60</v>
      </c>
    </row>
    <row r="69" spans="2:11" ht="15">
      <c r="B69" s="82" t="s">
        <v>512</v>
      </c>
      <c r="C69" s="80" t="s">
        <v>472</v>
      </c>
      <c r="D69" s="80" t="s">
        <v>452</v>
      </c>
      <c r="E69" s="83" t="s">
        <v>366</v>
      </c>
      <c r="F69" s="80" t="s">
        <v>379</v>
      </c>
      <c r="G69" s="80" t="s">
        <v>503</v>
      </c>
      <c r="H69" s="187">
        <v>60</v>
      </c>
      <c r="I69" s="187">
        <v>0</v>
      </c>
      <c r="J69" s="187">
        <f t="shared" si="0"/>
        <v>0</v>
      </c>
      <c r="K69" s="187">
        <f t="shared" si="1"/>
        <v>60</v>
      </c>
    </row>
    <row r="70" spans="2:11" ht="15">
      <c r="B70" s="81" t="s">
        <v>431</v>
      </c>
      <c r="C70" s="80" t="s">
        <v>472</v>
      </c>
      <c r="D70" s="80" t="s">
        <v>453</v>
      </c>
      <c r="E70" s="83"/>
      <c r="F70" s="80"/>
      <c r="G70" s="80"/>
      <c r="H70" s="187">
        <f>H71+H112+H118</f>
        <v>1257.6</v>
      </c>
      <c r="I70" s="187">
        <f>I71+I112+I118</f>
        <v>606.5</v>
      </c>
      <c r="J70" s="187">
        <f t="shared" si="0"/>
        <v>48.22678117048346</v>
      </c>
      <c r="K70" s="187">
        <f t="shared" si="1"/>
        <v>651.0999999999999</v>
      </c>
    </row>
    <row r="71" spans="2:11" ht="15">
      <c r="B71" s="81" t="s">
        <v>514</v>
      </c>
      <c r="C71" s="80" t="s">
        <v>472</v>
      </c>
      <c r="D71" s="80" t="s">
        <v>453</v>
      </c>
      <c r="E71" s="83" t="s">
        <v>515</v>
      </c>
      <c r="F71" s="80"/>
      <c r="G71" s="80"/>
      <c r="H71" s="187">
        <f>H72+H80+H88+H96+H100</f>
        <v>1198.1</v>
      </c>
      <c r="I71" s="187">
        <f>I72+I80+I88+I96+I100</f>
        <v>603.1</v>
      </c>
      <c r="J71" s="187">
        <f t="shared" si="0"/>
        <v>50.33803522243553</v>
      </c>
      <c r="K71" s="187">
        <f t="shared" si="1"/>
        <v>594.9999999999999</v>
      </c>
    </row>
    <row r="72" spans="2:11" ht="60">
      <c r="B72" s="81" t="s">
        <v>532</v>
      </c>
      <c r="C72" s="80" t="s">
        <v>472</v>
      </c>
      <c r="D72" s="80" t="s">
        <v>453</v>
      </c>
      <c r="E72" s="84" t="s">
        <v>533</v>
      </c>
      <c r="F72" s="80"/>
      <c r="G72" s="80"/>
      <c r="H72" s="187">
        <f>H73+H77</f>
        <v>205.49999999999997</v>
      </c>
      <c r="I72" s="187">
        <f>I73+I77</f>
        <v>101.10000000000001</v>
      </c>
      <c r="J72" s="187">
        <f t="shared" si="0"/>
        <v>49.19708029197081</v>
      </c>
      <c r="K72" s="187">
        <f t="shared" si="1"/>
        <v>104.39999999999996</v>
      </c>
    </row>
    <row r="73" spans="2:11" ht="45">
      <c r="B73" s="82" t="s">
        <v>517</v>
      </c>
      <c r="C73" s="80" t="s">
        <v>472</v>
      </c>
      <c r="D73" s="80" t="s">
        <v>453</v>
      </c>
      <c r="E73" s="84" t="s">
        <v>533</v>
      </c>
      <c r="F73" s="80" t="s">
        <v>347</v>
      </c>
      <c r="G73" s="80"/>
      <c r="H73" s="187">
        <f>H74</f>
        <v>195.79999999999998</v>
      </c>
      <c r="I73" s="187">
        <f>I74</f>
        <v>99.30000000000001</v>
      </c>
      <c r="J73" s="187">
        <f t="shared" si="0"/>
        <v>50.71501532175691</v>
      </c>
      <c r="K73" s="187">
        <f t="shared" si="1"/>
        <v>96.49999999999997</v>
      </c>
    </row>
    <row r="74" spans="2:11" ht="15">
      <c r="B74" s="82" t="s">
        <v>518</v>
      </c>
      <c r="C74" s="80" t="s">
        <v>472</v>
      </c>
      <c r="D74" s="80" t="s">
        <v>453</v>
      </c>
      <c r="E74" s="84" t="s">
        <v>533</v>
      </c>
      <c r="F74" s="80" t="s">
        <v>519</v>
      </c>
      <c r="G74" s="80"/>
      <c r="H74" s="187">
        <f>H75+H76</f>
        <v>195.79999999999998</v>
      </c>
      <c r="I74" s="187">
        <f>I75+I76</f>
        <v>99.30000000000001</v>
      </c>
      <c r="J74" s="187">
        <f aca="true" t="shared" si="5" ref="J74:J137">I74/H74*100</f>
        <v>50.71501532175691</v>
      </c>
      <c r="K74" s="187">
        <f aca="true" t="shared" si="6" ref="K74:K137">H74-I74</f>
        <v>96.49999999999997</v>
      </c>
    </row>
    <row r="75" spans="2:11" ht="15">
      <c r="B75" s="82" t="s">
        <v>512</v>
      </c>
      <c r="C75" s="80" t="s">
        <v>472</v>
      </c>
      <c r="D75" s="80" t="s">
        <v>453</v>
      </c>
      <c r="E75" s="84" t="s">
        <v>533</v>
      </c>
      <c r="F75" s="80" t="s">
        <v>519</v>
      </c>
      <c r="G75" s="80" t="s">
        <v>503</v>
      </c>
      <c r="H75" s="187">
        <v>11.6</v>
      </c>
      <c r="I75" s="187">
        <v>7.4</v>
      </c>
      <c r="J75" s="187">
        <f t="shared" si="5"/>
        <v>63.793103448275865</v>
      </c>
      <c r="K75" s="187">
        <f t="shared" si="6"/>
        <v>4.199999999999999</v>
      </c>
    </row>
    <row r="76" spans="2:11" ht="15">
      <c r="B76" s="82" t="s">
        <v>498</v>
      </c>
      <c r="C76" s="80" t="s">
        <v>472</v>
      </c>
      <c r="D76" s="80" t="s">
        <v>453</v>
      </c>
      <c r="E76" s="84" t="s">
        <v>533</v>
      </c>
      <c r="F76" s="80" t="s">
        <v>519</v>
      </c>
      <c r="G76" s="80" t="s">
        <v>211</v>
      </c>
      <c r="H76" s="187">
        <v>184.2</v>
      </c>
      <c r="I76" s="187">
        <v>91.9</v>
      </c>
      <c r="J76" s="187">
        <f t="shared" si="5"/>
        <v>49.89142236699241</v>
      </c>
      <c r="K76" s="187">
        <f t="shared" si="6"/>
        <v>92.29999999999998</v>
      </c>
    </row>
    <row r="77" spans="2:11" ht="15">
      <c r="B77" s="81" t="s">
        <v>524</v>
      </c>
      <c r="C77" s="80" t="s">
        <v>472</v>
      </c>
      <c r="D77" s="80" t="s">
        <v>453</v>
      </c>
      <c r="E77" s="84" t="s">
        <v>533</v>
      </c>
      <c r="F77" s="80" t="s">
        <v>525</v>
      </c>
      <c r="G77" s="80"/>
      <c r="H77" s="187">
        <f>H78</f>
        <v>9.7</v>
      </c>
      <c r="I77" s="187">
        <f>I78</f>
        <v>1.8</v>
      </c>
      <c r="J77" s="187">
        <f t="shared" si="5"/>
        <v>18.556701030927837</v>
      </c>
      <c r="K77" s="187">
        <f t="shared" si="6"/>
        <v>7.8999999999999995</v>
      </c>
    </row>
    <row r="78" spans="2:11" ht="30">
      <c r="B78" s="81" t="s">
        <v>526</v>
      </c>
      <c r="C78" s="80" t="s">
        <v>472</v>
      </c>
      <c r="D78" s="80" t="s">
        <v>453</v>
      </c>
      <c r="E78" s="84" t="s">
        <v>533</v>
      </c>
      <c r="F78" s="80" t="s">
        <v>527</v>
      </c>
      <c r="G78" s="80"/>
      <c r="H78" s="187">
        <f>H79</f>
        <v>9.7</v>
      </c>
      <c r="I78" s="187">
        <f>I79</f>
        <v>1.8</v>
      </c>
      <c r="J78" s="187">
        <f t="shared" si="5"/>
        <v>18.556701030927837</v>
      </c>
      <c r="K78" s="187">
        <f t="shared" si="6"/>
        <v>7.8999999999999995</v>
      </c>
    </row>
    <row r="79" spans="2:11" ht="15">
      <c r="B79" s="82" t="s">
        <v>498</v>
      </c>
      <c r="C79" s="80" t="s">
        <v>472</v>
      </c>
      <c r="D79" s="80" t="s">
        <v>453</v>
      </c>
      <c r="E79" s="84" t="s">
        <v>533</v>
      </c>
      <c r="F79" s="80" t="s">
        <v>527</v>
      </c>
      <c r="G79" s="80" t="s">
        <v>211</v>
      </c>
      <c r="H79" s="187">
        <v>9.7</v>
      </c>
      <c r="I79" s="187">
        <v>1.8</v>
      </c>
      <c r="J79" s="187">
        <f t="shared" si="5"/>
        <v>18.556701030927837</v>
      </c>
      <c r="K79" s="187">
        <f t="shared" si="6"/>
        <v>7.8999999999999995</v>
      </c>
    </row>
    <row r="80" spans="2:11" ht="60">
      <c r="B80" s="81" t="s">
        <v>534</v>
      </c>
      <c r="C80" s="80" t="s">
        <v>472</v>
      </c>
      <c r="D80" s="80" t="s">
        <v>453</v>
      </c>
      <c r="E80" s="84" t="s">
        <v>535</v>
      </c>
      <c r="F80" s="80"/>
      <c r="G80" s="80"/>
      <c r="H80" s="187">
        <f>H81+H85</f>
        <v>236.2</v>
      </c>
      <c r="I80" s="187">
        <f>I81+I85</f>
        <v>123.1</v>
      </c>
      <c r="J80" s="187">
        <f t="shared" si="5"/>
        <v>52.116850127011006</v>
      </c>
      <c r="K80" s="187">
        <f t="shared" si="6"/>
        <v>113.1</v>
      </c>
    </row>
    <row r="81" spans="2:11" ht="45">
      <c r="B81" s="82" t="s">
        <v>517</v>
      </c>
      <c r="C81" s="80" t="s">
        <v>472</v>
      </c>
      <c r="D81" s="80" t="s">
        <v>453</v>
      </c>
      <c r="E81" s="84" t="s">
        <v>535</v>
      </c>
      <c r="F81" s="80" t="s">
        <v>347</v>
      </c>
      <c r="G81" s="80"/>
      <c r="H81" s="187">
        <f>H82</f>
        <v>205.79999999999998</v>
      </c>
      <c r="I81" s="187">
        <f>I82</f>
        <v>109.5</v>
      </c>
      <c r="J81" s="187">
        <f t="shared" si="5"/>
        <v>53.206997084548114</v>
      </c>
      <c r="K81" s="187">
        <f t="shared" si="6"/>
        <v>96.29999999999998</v>
      </c>
    </row>
    <row r="82" spans="2:11" ht="15">
      <c r="B82" s="82" t="s">
        <v>518</v>
      </c>
      <c r="C82" s="80" t="s">
        <v>472</v>
      </c>
      <c r="D82" s="80" t="s">
        <v>453</v>
      </c>
      <c r="E82" s="84" t="s">
        <v>535</v>
      </c>
      <c r="F82" s="80" t="s">
        <v>519</v>
      </c>
      <c r="G82" s="80"/>
      <c r="H82" s="187">
        <f>H83+H84</f>
        <v>205.79999999999998</v>
      </c>
      <c r="I82" s="187">
        <f>I83+I84</f>
        <v>109.5</v>
      </c>
      <c r="J82" s="187">
        <f t="shared" si="5"/>
        <v>53.206997084548114</v>
      </c>
      <c r="K82" s="187">
        <f t="shared" si="6"/>
        <v>96.29999999999998</v>
      </c>
    </row>
    <row r="83" spans="2:11" ht="15">
      <c r="B83" s="82" t="s">
        <v>512</v>
      </c>
      <c r="C83" s="80" t="s">
        <v>472</v>
      </c>
      <c r="D83" s="80" t="s">
        <v>453</v>
      </c>
      <c r="E83" s="84" t="s">
        <v>535</v>
      </c>
      <c r="F83" s="80" t="s">
        <v>519</v>
      </c>
      <c r="G83" s="80" t="s">
        <v>503</v>
      </c>
      <c r="H83" s="187">
        <v>11.7</v>
      </c>
      <c r="I83" s="187">
        <v>8</v>
      </c>
      <c r="J83" s="187">
        <f t="shared" si="5"/>
        <v>68.37606837606837</v>
      </c>
      <c r="K83" s="187">
        <f t="shared" si="6"/>
        <v>3.6999999999999993</v>
      </c>
    </row>
    <row r="84" spans="2:11" ht="15">
      <c r="B84" s="82" t="s">
        <v>498</v>
      </c>
      <c r="C84" s="80" t="s">
        <v>472</v>
      </c>
      <c r="D84" s="80" t="s">
        <v>453</v>
      </c>
      <c r="E84" s="84" t="s">
        <v>535</v>
      </c>
      <c r="F84" s="80" t="s">
        <v>519</v>
      </c>
      <c r="G84" s="80" t="s">
        <v>211</v>
      </c>
      <c r="H84" s="187">
        <v>194.1</v>
      </c>
      <c r="I84" s="187">
        <v>101.5</v>
      </c>
      <c r="J84" s="187">
        <f t="shared" si="5"/>
        <v>52.292632663575475</v>
      </c>
      <c r="K84" s="187">
        <f t="shared" si="6"/>
        <v>92.6</v>
      </c>
    </row>
    <row r="85" spans="2:11" ht="15">
      <c r="B85" s="81" t="s">
        <v>524</v>
      </c>
      <c r="C85" s="80" t="s">
        <v>472</v>
      </c>
      <c r="D85" s="80" t="s">
        <v>453</v>
      </c>
      <c r="E85" s="84" t="s">
        <v>535</v>
      </c>
      <c r="F85" s="80" t="s">
        <v>525</v>
      </c>
      <c r="G85" s="80"/>
      <c r="H85" s="187">
        <f>H86</f>
        <v>30.4</v>
      </c>
      <c r="I85" s="187">
        <f>I86</f>
        <v>13.6</v>
      </c>
      <c r="J85" s="187">
        <f t="shared" si="5"/>
        <v>44.73684210526316</v>
      </c>
      <c r="K85" s="187">
        <f t="shared" si="6"/>
        <v>16.799999999999997</v>
      </c>
    </row>
    <row r="86" spans="2:11" ht="30">
      <c r="B86" s="81" t="s">
        <v>526</v>
      </c>
      <c r="C86" s="80" t="s">
        <v>472</v>
      </c>
      <c r="D86" s="80" t="s">
        <v>453</v>
      </c>
      <c r="E86" s="84" t="s">
        <v>535</v>
      </c>
      <c r="F86" s="80" t="s">
        <v>527</v>
      </c>
      <c r="G86" s="80"/>
      <c r="H86" s="187">
        <f>H87</f>
        <v>30.4</v>
      </c>
      <c r="I86" s="187">
        <f>I87</f>
        <v>13.6</v>
      </c>
      <c r="J86" s="187">
        <f t="shared" si="5"/>
        <v>44.73684210526316</v>
      </c>
      <c r="K86" s="187">
        <f t="shared" si="6"/>
        <v>16.799999999999997</v>
      </c>
    </row>
    <row r="87" spans="2:11" ht="15">
      <c r="B87" s="82" t="s">
        <v>498</v>
      </c>
      <c r="C87" s="80" t="s">
        <v>472</v>
      </c>
      <c r="D87" s="80" t="s">
        <v>453</v>
      </c>
      <c r="E87" s="84" t="s">
        <v>535</v>
      </c>
      <c r="F87" s="80" t="s">
        <v>527</v>
      </c>
      <c r="G87" s="80" t="s">
        <v>211</v>
      </c>
      <c r="H87" s="187">
        <v>30.4</v>
      </c>
      <c r="I87" s="187">
        <v>13.6</v>
      </c>
      <c r="J87" s="187">
        <f t="shared" si="5"/>
        <v>44.73684210526316</v>
      </c>
      <c r="K87" s="187">
        <f t="shared" si="6"/>
        <v>16.799999999999997</v>
      </c>
    </row>
    <row r="88" spans="2:11" ht="30">
      <c r="B88" s="81" t="s">
        <v>536</v>
      </c>
      <c r="C88" s="80" t="s">
        <v>472</v>
      </c>
      <c r="D88" s="80" t="s">
        <v>453</v>
      </c>
      <c r="E88" s="83" t="s">
        <v>537</v>
      </c>
      <c r="F88" s="80"/>
      <c r="G88" s="80"/>
      <c r="H88" s="187">
        <f>H89+H93</f>
        <v>205.29999999999998</v>
      </c>
      <c r="I88" s="187">
        <f>I89+I93</f>
        <v>93.3</v>
      </c>
      <c r="J88" s="187">
        <f t="shared" si="5"/>
        <v>45.44568923526547</v>
      </c>
      <c r="K88" s="187">
        <f t="shared" si="6"/>
        <v>111.99999999999999</v>
      </c>
    </row>
    <row r="89" spans="2:11" ht="45">
      <c r="B89" s="82" t="s">
        <v>517</v>
      </c>
      <c r="C89" s="80" t="s">
        <v>472</v>
      </c>
      <c r="D89" s="80" t="s">
        <v>453</v>
      </c>
      <c r="E89" s="84" t="s">
        <v>537</v>
      </c>
      <c r="F89" s="80" t="s">
        <v>347</v>
      </c>
      <c r="G89" s="80"/>
      <c r="H89" s="187">
        <f>H90</f>
        <v>195.89999999999998</v>
      </c>
      <c r="I89" s="187">
        <f>I90</f>
        <v>85.5</v>
      </c>
      <c r="J89" s="187">
        <f t="shared" si="5"/>
        <v>43.6447166921899</v>
      </c>
      <c r="K89" s="187">
        <f t="shared" si="6"/>
        <v>110.39999999999998</v>
      </c>
    </row>
    <row r="90" spans="2:11" s="85" customFormat="1" ht="15.75">
      <c r="B90" s="82" t="s">
        <v>518</v>
      </c>
      <c r="C90" s="80" t="s">
        <v>472</v>
      </c>
      <c r="D90" s="80" t="s">
        <v>453</v>
      </c>
      <c r="E90" s="84" t="s">
        <v>537</v>
      </c>
      <c r="F90" s="80" t="s">
        <v>519</v>
      </c>
      <c r="G90" s="80"/>
      <c r="H90" s="187">
        <f>H91+H92</f>
        <v>195.89999999999998</v>
      </c>
      <c r="I90" s="187">
        <f>I91+I92</f>
        <v>85.5</v>
      </c>
      <c r="J90" s="187">
        <f t="shared" si="5"/>
        <v>43.6447166921899</v>
      </c>
      <c r="K90" s="187">
        <f t="shared" si="6"/>
        <v>110.39999999999998</v>
      </c>
    </row>
    <row r="91" spans="2:11" s="85" customFormat="1" ht="15.75">
      <c r="B91" s="82" t="s">
        <v>512</v>
      </c>
      <c r="C91" s="80" t="s">
        <v>472</v>
      </c>
      <c r="D91" s="80" t="s">
        <v>453</v>
      </c>
      <c r="E91" s="84" t="s">
        <v>537</v>
      </c>
      <c r="F91" s="80" t="s">
        <v>519</v>
      </c>
      <c r="G91" s="80" t="s">
        <v>503</v>
      </c>
      <c r="H91" s="187">
        <v>11.7</v>
      </c>
      <c r="I91" s="187">
        <v>8</v>
      </c>
      <c r="J91" s="187">
        <f t="shared" si="5"/>
        <v>68.37606837606837</v>
      </c>
      <c r="K91" s="187">
        <f t="shared" si="6"/>
        <v>3.6999999999999993</v>
      </c>
    </row>
    <row r="92" spans="2:11" ht="15">
      <c r="B92" s="82" t="s">
        <v>498</v>
      </c>
      <c r="C92" s="80" t="s">
        <v>472</v>
      </c>
      <c r="D92" s="80" t="s">
        <v>453</v>
      </c>
      <c r="E92" s="84" t="s">
        <v>537</v>
      </c>
      <c r="F92" s="80" t="s">
        <v>519</v>
      </c>
      <c r="G92" s="80" t="s">
        <v>211</v>
      </c>
      <c r="H92" s="187">
        <v>184.2</v>
      </c>
      <c r="I92" s="187">
        <v>77.5</v>
      </c>
      <c r="J92" s="187">
        <f t="shared" si="5"/>
        <v>42.073832790445174</v>
      </c>
      <c r="K92" s="187">
        <f t="shared" si="6"/>
        <v>106.69999999999999</v>
      </c>
    </row>
    <row r="93" spans="2:11" ht="15">
      <c r="B93" s="81" t="s">
        <v>524</v>
      </c>
      <c r="C93" s="80" t="s">
        <v>472</v>
      </c>
      <c r="D93" s="80" t="s">
        <v>453</v>
      </c>
      <c r="E93" s="84" t="s">
        <v>537</v>
      </c>
      <c r="F93" s="80" t="s">
        <v>525</v>
      </c>
      <c r="G93" s="80"/>
      <c r="H93" s="187">
        <f>H94</f>
        <v>9.4</v>
      </c>
      <c r="I93" s="187">
        <f>I94</f>
        <v>7.8</v>
      </c>
      <c r="J93" s="187">
        <f t="shared" si="5"/>
        <v>82.97872340425532</v>
      </c>
      <c r="K93" s="187">
        <f t="shared" si="6"/>
        <v>1.6000000000000005</v>
      </c>
    </row>
    <row r="94" spans="2:11" ht="30">
      <c r="B94" s="81" t="s">
        <v>526</v>
      </c>
      <c r="C94" s="80" t="s">
        <v>472</v>
      </c>
      <c r="D94" s="80" t="s">
        <v>453</v>
      </c>
      <c r="E94" s="84" t="s">
        <v>537</v>
      </c>
      <c r="F94" s="80" t="s">
        <v>527</v>
      </c>
      <c r="G94" s="80"/>
      <c r="H94" s="187">
        <f>H95</f>
        <v>9.4</v>
      </c>
      <c r="I94" s="187">
        <f>I95</f>
        <v>7.8</v>
      </c>
      <c r="J94" s="187">
        <f t="shared" si="5"/>
        <v>82.97872340425532</v>
      </c>
      <c r="K94" s="187">
        <f t="shared" si="6"/>
        <v>1.6000000000000005</v>
      </c>
    </row>
    <row r="95" spans="2:11" ht="15">
      <c r="B95" s="82" t="s">
        <v>498</v>
      </c>
      <c r="C95" s="80" t="s">
        <v>472</v>
      </c>
      <c r="D95" s="80" t="s">
        <v>453</v>
      </c>
      <c r="E95" s="84" t="s">
        <v>537</v>
      </c>
      <c r="F95" s="80" t="s">
        <v>527</v>
      </c>
      <c r="G95" s="80" t="s">
        <v>211</v>
      </c>
      <c r="H95" s="187">
        <v>9.4</v>
      </c>
      <c r="I95" s="187">
        <v>7.8</v>
      </c>
      <c r="J95" s="187">
        <f t="shared" si="5"/>
        <v>82.97872340425532</v>
      </c>
      <c r="K95" s="187">
        <f t="shared" si="6"/>
        <v>1.6000000000000005</v>
      </c>
    </row>
    <row r="96" spans="2:11" ht="45">
      <c r="B96" s="82" t="s">
        <v>139</v>
      </c>
      <c r="C96" s="80" t="s">
        <v>472</v>
      </c>
      <c r="D96" s="80" t="s">
        <v>453</v>
      </c>
      <c r="E96" s="80" t="s">
        <v>538</v>
      </c>
      <c r="F96" s="80"/>
      <c r="G96" s="80"/>
      <c r="H96" s="187">
        <f aca="true" t="shared" si="7" ref="H96:I98">H97</f>
        <v>200</v>
      </c>
      <c r="I96" s="187">
        <f t="shared" si="7"/>
        <v>158.5</v>
      </c>
      <c r="J96" s="187">
        <f t="shared" si="5"/>
        <v>79.25</v>
      </c>
      <c r="K96" s="187">
        <f t="shared" si="6"/>
        <v>41.5</v>
      </c>
    </row>
    <row r="97" spans="2:11" ht="15">
      <c r="B97" s="81" t="s">
        <v>524</v>
      </c>
      <c r="C97" s="80" t="s">
        <v>472</v>
      </c>
      <c r="D97" s="80" t="s">
        <v>453</v>
      </c>
      <c r="E97" s="80" t="s">
        <v>538</v>
      </c>
      <c r="F97" s="80" t="s">
        <v>525</v>
      </c>
      <c r="G97" s="80"/>
      <c r="H97" s="187">
        <f t="shared" si="7"/>
        <v>200</v>
      </c>
      <c r="I97" s="187">
        <f t="shared" si="7"/>
        <v>158.5</v>
      </c>
      <c r="J97" s="187">
        <f t="shared" si="5"/>
        <v>79.25</v>
      </c>
      <c r="K97" s="187">
        <f t="shared" si="6"/>
        <v>41.5</v>
      </c>
    </row>
    <row r="98" spans="2:11" ht="30">
      <c r="B98" s="81" t="s">
        <v>526</v>
      </c>
      <c r="C98" s="80" t="s">
        <v>472</v>
      </c>
      <c r="D98" s="80" t="s">
        <v>453</v>
      </c>
      <c r="E98" s="80" t="s">
        <v>538</v>
      </c>
      <c r="F98" s="80" t="s">
        <v>527</v>
      </c>
      <c r="G98" s="80"/>
      <c r="H98" s="187">
        <f t="shared" si="7"/>
        <v>200</v>
      </c>
      <c r="I98" s="187">
        <f t="shared" si="7"/>
        <v>158.5</v>
      </c>
      <c r="J98" s="187">
        <f t="shared" si="5"/>
        <v>79.25</v>
      </c>
      <c r="K98" s="187">
        <f t="shared" si="6"/>
        <v>41.5</v>
      </c>
    </row>
    <row r="99" spans="2:11" ht="15">
      <c r="B99" s="82" t="s">
        <v>498</v>
      </c>
      <c r="C99" s="80" t="s">
        <v>472</v>
      </c>
      <c r="D99" s="80" t="s">
        <v>453</v>
      </c>
      <c r="E99" s="80" t="s">
        <v>538</v>
      </c>
      <c r="F99" s="80" t="s">
        <v>527</v>
      </c>
      <c r="G99" s="80" t="s">
        <v>503</v>
      </c>
      <c r="H99" s="187">
        <v>200</v>
      </c>
      <c r="I99" s="187">
        <v>158.5</v>
      </c>
      <c r="J99" s="187">
        <f t="shared" si="5"/>
        <v>79.25</v>
      </c>
      <c r="K99" s="187">
        <f t="shared" si="6"/>
        <v>41.5</v>
      </c>
    </row>
    <row r="100" spans="2:11" ht="30">
      <c r="B100" s="82" t="s">
        <v>140</v>
      </c>
      <c r="C100" s="80" t="s">
        <v>472</v>
      </c>
      <c r="D100" s="80" t="s">
        <v>453</v>
      </c>
      <c r="E100" s="80" t="s">
        <v>539</v>
      </c>
      <c r="F100" s="80"/>
      <c r="G100" s="80"/>
      <c r="H100" s="187">
        <f>H101+H104+H107</f>
        <v>351.1</v>
      </c>
      <c r="I100" s="187">
        <f>I101+I104+I107</f>
        <v>127.1</v>
      </c>
      <c r="J100" s="187">
        <f t="shared" si="5"/>
        <v>36.200512674451716</v>
      </c>
      <c r="K100" s="187">
        <f t="shared" si="6"/>
        <v>224.00000000000003</v>
      </c>
    </row>
    <row r="101" spans="2:11" ht="45">
      <c r="B101" s="82" t="s">
        <v>517</v>
      </c>
      <c r="C101" s="80" t="s">
        <v>472</v>
      </c>
      <c r="D101" s="80" t="s">
        <v>453</v>
      </c>
      <c r="E101" s="80" t="s">
        <v>539</v>
      </c>
      <c r="F101" s="80" t="s">
        <v>347</v>
      </c>
      <c r="G101" s="80"/>
      <c r="H101" s="187">
        <f>H102</f>
        <v>168.6</v>
      </c>
      <c r="I101" s="187">
        <f>I102</f>
        <v>52.1</v>
      </c>
      <c r="J101" s="187">
        <f t="shared" si="5"/>
        <v>30.901542111506526</v>
      </c>
      <c r="K101" s="187">
        <f t="shared" si="6"/>
        <v>116.5</v>
      </c>
    </row>
    <row r="102" spans="2:11" ht="15">
      <c r="B102" s="82" t="s">
        <v>518</v>
      </c>
      <c r="C102" s="80" t="s">
        <v>472</v>
      </c>
      <c r="D102" s="80" t="s">
        <v>453</v>
      </c>
      <c r="E102" s="80" t="s">
        <v>539</v>
      </c>
      <c r="F102" s="80" t="s">
        <v>519</v>
      </c>
      <c r="G102" s="80"/>
      <c r="H102" s="187">
        <f>H103</f>
        <v>168.6</v>
      </c>
      <c r="I102" s="187">
        <f>I103</f>
        <v>52.1</v>
      </c>
      <c r="J102" s="187">
        <f t="shared" si="5"/>
        <v>30.901542111506526</v>
      </c>
      <c r="K102" s="187">
        <f t="shared" si="6"/>
        <v>116.5</v>
      </c>
    </row>
    <row r="103" spans="2:11" ht="15">
      <c r="B103" s="82" t="s">
        <v>512</v>
      </c>
      <c r="C103" s="80" t="s">
        <v>472</v>
      </c>
      <c r="D103" s="80" t="s">
        <v>453</v>
      </c>
      <c r="E103" s="80" t="s">
        <v>539</v>
      </c>
      <c r="F103" s="80" t="s">
        <v>519</v>
      </c>
      <c r="G103" s="80" t="s">
        <v>503</v>
      </c>
      <c r="H103" s="187">
        <v>168.6</v>
      </c>
      <c r="I103" s="187">
        <v>52.1</v>
      </c>
      <c r="J103" s="187">
        <f t="shared" si="5"/>
        <v>30.901542111506526</v>
      </c>
      <c r="K103" s="187">
        <f t="shared" si="6"/>
        <v>116.5</v>
      </c>
    </row>
    <row r="104" spans="2:11" ht="15">
      <c r="B104" s="81" t="s">
        <v>524</v>
      </c>
      <c r="C104" s="80" t="s">
        <v>472</v>
      </c>
      <c r="D104" s="80" t="s">
        <v>453</v>
      </c>
      <c r="E104" s="80" t="s">
        <v>539</v>
      </c>
      <c r="F104" s="80" t="s">
        <v>525</v>
      </c>
      <c r="G104" s="80"/>
      <c r="H104" s="187">
        <f>H105</f>
        <v>108.9</v>
      </c>
      <c r="I104" s="187">
        <f>I105</f>
        <v>23.5</v>
      </c>
      <c r="J104" s="187">
        <f t="shared" si="5"/>
        <v>21.57943067033976</v>
      </c>
      <c r="K104" s="187">
        <f t="shared" si="6"/>
        <v>85.4</v>
      </c>
    </row>
    <row r="105" spans="2:11" ht="30">
      <c r="B105" s="81" t="s">
        <v>526</v>
      </c>
      <c r="C105" s="80" t="s">
        <v>472</v>
      </c>
      <c r="D105" s="80" t="s">
        <v>453</v>
      </c>
      <c r="E105" s="80" t="s">
        <v>539</v>
      </c>
      <c r="F105" s="80" t="s">
        <v>527</v>
      </c>
      <c r="G105" s="80"/>
      <c r="H105" s="187">
        <f>H106</f>
        <v>108.9</v>
      </c>
      <c r="I105" s="187">
        <f>I106</f>
        <v>23.5</v>
      </c>
      <c r="J105" s="187">
        <f t="shared" si="5"/>
        <v>21.57943067033976</v>
      </c>
      <c r="K105" s="187">
        <f t="shared" si="6"/>
        <v>85.4</v>
      </c>
    </row>
    <row r="106" spans="2:11" ht="15">
      <c r="B106" s="82" t="s">
        <v>512</v>
      </c>
      <c r="C106" s="80" t="s">
        <v>472</v>
      </c>
      <c r="D106" s="80" t="s">
        <v>453</v>
      </c>
      <c r="E106" s="80" t="s">
        <v>539</v>
      </c>
      <c r="F106" s="80" t="s">
        <v>527</v>
      </c>
      <c r="G106" s="80" t="s">
        <v>503</v>
      </c>
      <c r="H106" s="187">
        <v>108.9</v>
      </c>
      <c r="I106" s="187">
        <v>23.5</v>
      </c>
      <c r="J106" s="187">
        <f t="shared" si="5"/>
        <v>21.57943067033976</v>
      </c>
      <c r="K106" s="187">
        <f t="shared" si="6"/>
        <v>85.4</v>
      </c>
    </row>
    <row r="107" spans="2:11" ht="15">
      <c r="B107" s="81" t="s">
        <v>529</v>
      </c>
      <c r="C107" s="80" t="s">
        <v>472</v>
      </c>
      <c r="D107" s="80" t="s">
        <v>453</v>
      </c>
      <c r="E107" s="80" t="s">
        <v>539</v>
      </c>
      <c r="F107" s="80" t="s">
        <v>287</v>
      </c>
      <c r="G107" s="80"/>
      <c r="H107" s="187">
        <f>H108+H110</f>
        <v>73.6</v>
      </c>
      <c r="I107" s="187">
        <f>I108+I110</f>
        <v>51.5</v>
      </c>
      <c r="J107" s="187">
        <f t="shared" si="5"/>
        <v>69.97282608695653</v>
      </c>
      <c r="K107" s="187">
        <f t="shared" si="6"/>
        <v>22.099999999999994</v>
      </c>
    </row>
    <row r="108" spans="2:11" ht="15">
      <c r="B108" s="81" t="s">
        <v>530</v>
      </c>
      <c r="C108" s="80" t="s">
        <v>472</v>
      </c>
      <c r="D108" s="80" t="s">
        <v>453</v>
      </c>
      <c r="E108" s="80" t="s">
        <v>539</v>
      </c>
      <c r="F108" s="80" t="s">
        <v>531</v>
      </c>
      <c r="G108" s="80"/>
      <c r="H108" s="187">
        <f>H109</f>
        <v>5</v>
      </c>
      <c r="I108" s="187">
        <f>I109</f>
        <v>0</v>
      </c>
      <c r="J108" s="187">
        <f t="shared" si="5"/>
        <v>0</v>
      </c>
      <c r="K108" s="187">
        <f t="shared" si="6"/>
        <v>5</v>
      </c>
    </row>
    <row r="109" spans="2:11" ht="15">
      <c r="B109" s="82" t="s">
        <v>512</v>
      </c>
      <c r="C109" s="80" t="s">
        <v>472</v>
      </c>
      <c r="D109" s="80" t="s">
        <v>453</v>
      </c>
      <c r="E109" s="80" t="s">
        <v>539</v>
      </c>
      <c r="F109" s="80" t="s">
        <v>531</v>
      </c>
      <c r="G109" s="80" t="s">
        <v>503</v>
      </c>
      <c r="H109" s="187">
        <v>5</v>
      </c>
      <c r="I109" s="187">
        <v>0</v>
      </c>
      <c r="J109" s="187">
        <f t="shared" si="5"/>
        <v>0</v>
      </c>
      <c r="K109" s="187">
        <f t="shared" si="6"/>
        <v>5</v>
      </c>
    </row>
    <row r="110" spans="2:11" s="85" customFormat="1" ht="15.75">
      <c r="B110" s="82" t="s">
        <v>540</v>
      </c>
      <c r="C110" s="80" t="s">
        <v>472</v>
      </c>
      <c r="D110" s="80" t="s">
        <v>453</v>
      </c>
      <c r="E110" s="80" t="s">
        <v>539</v>
      </c>
      <c r="F110" s="80" t="s">
        <v>541</v>
      </c>
      <c r="G110" s="80"/>
      <c r="H110" s="187">
        <f>H111</f>
        <v>68.6</v>
      </c>
      <c r="I110" s="187">
        <f>I111</f>
        <v>51.5</v>
      </c>
      <c r="J110" s="187">
        <f t="shared" si="5"/>
        <v>75.0728862973761</v>
      </c>
      <c r="K110" s="187">
        <f t="shared" si="6"/>
        <v>17.099999999999994</v>
      </c>
    </row>
    <row r="111" spans="2:11" ht="15">
      <c r="B111" s="82" t="s">
        <v>512</v>
      </c>
      <c r="C111" s="80" t="s">
        <v>472</v>
      </c>
      <c r="D111" s="80" t="s">
        <v>453</v>
      </c>
      <c r="E111" s="80" t="s">
        <v>539</v>
      </c>
      <c r="F111" s="80" t="s">
        <v>541</v>
      </c>
      <c r="G111" s="80" t="s">
        <v>503</v>
      </c>
      <c r="H111" s="187">
        <v>68.6</v>
      </c>
      <c r="I111" s="187">
        <v>51.5</v>
      </c>
      <c r="J111" s="187">
        <f t="shared" si="5"/>
        <v>75.0728862973761</v>
      </c>
      <c r="K111" s="187">
        <f t="shared" si="6"/>
        <v>17.099999999999994</v>
      </c>
    </row>
    <row r="112" spans="2:11" ht="30">
      <c r="B112" s="86" t="s">
        <v>542</v>
      </c>
      <c r="C112" s="80" t="s">
        <v>472</v>
      </c>
      <c r="D112" s="80" t="s">
        <v>453</v>
      </c>
      <c r="E112" s="80" t="s">
        <v>543</v>
      </c>
      <c r="F112" s="80"/>
      <c r="G112" s="80"/>
      <c r="H112" s="187">
        <f aca="true" t="shared" si="8" ref="H112:I116">H113</f>
        <v>54</v>
      </c>
      <c r="I112" s="187">
        <f t="shared" si="8"/>
        <v>0</v>
      </c>
      <c r="J112" s="187">
        <f t="shared" si="5"/>
        <v>0</v>
      </c>
      <c r="K112" s="187">
        <f t="shared" si="6"/>
        <v>54</v>
      </c>
    </row>
    <row r="113" spans="2:15" ht="45">
      <c r="B113" s="82" t="s">
        <v>572</v>
      </c>
      <c r="C113" s="80" t="s">
        <v>472</v>
      </c>
      <c r="D113" s="80" t="s">
        <v>453</v>
      </c>
      <c r="E113" s="80" t="s">
        <v>573</v>
      </c>
      <c r="F113" s="80"/>
      <c r="G113" s="80"/>
      <c r="H113" s="187">
        <f t="shared" si="8"/>
        <v>54</v>
      </c>
      <c r="I113" s="187">
        <f t="shared" si="8"/>
        <v>0</v>
      </c>
      <c r="J113" s="187">
        <f t="shared" si="5"/>
        <v>0</v>
      </c>
      <c r="K113" s="187">
        <f t="shared" si="6"/>
        <v>54</v>
      </c>
      <c r="O113" s="70" t="s">
        <v>391</v>
      </c>
    </row>
    <row r="114" spans="2:11" ht="60">
      <c r="B114" s="82" t="s">
        <v>574</v>
      </c>
      <c r="C114" s="80" t="s">
        <v>472</v>
      </c>
      <c r="D114" s="80" t="s">
        <v>453</v>
      </c>
      <c r="E114" s="80" t="s">
        <v>575</v>
      </c>
      <c r="F114" s="78"/>
      <c r="G114" s="78"/>
      <c r="H114" s="187">
        <f t="shared" si="8"/>
        <v>54</v>
      </c>
      <c r="I114" s="187">
        <f t="shared" si="8"/>
        <v>0</v>
      </c>
      <c r="J114" s="187">
        <f t="shared" si="5"/>
        <v>0</v>
      </c>
      <c r="K114" s="187">
        <f t="shared" si="6"/>
        <v>54</v>
      </c>
    </row>
    <row r="115" spans="2:11" ht="15">
      <c r="B115" s="81" t="s">
        <v>524</v>
      </c>
      <c r="C115" s="80" t="s">
        <v>472</v>
      </c>
      <c r="D115" s="80" t="s">
        <v>453</v>
      </c>
      <c r="E115" s="80" t="s">
        <v>575</v>
      </c>
      <c r="F115" s="80" t="s">
        <v>525</v>
      </c>
      <c r="G115" s="80"/>
      <c r="H115" s="187">
        <f t="shared" si="8"/>
        <v>54</v>
      </c>
      <c r="I115" s="187">
        <f t="shared" si="8"/>
        <v>0</v>
      </c>
      <c r="J115" s="187">
        <f t="shared" si="5"/>
        <v>0</v>
      </c>
      <c r="K115" s="187">
        <f t="shared" si="6"/>
        <v>54</v>
      </c>
    </row>
    <row r="116" spans="2:11" ht="30">
      <c r="B116" s="81" t="s">
        <v>526</v>
      </c>
      <c r="C116" s="80" t="s">
        <v>472</v>
      </c>
      <c r="D116" s="80" t="s">
        <v>453</v>
      </c>
      <c r="E116" s="80" t="s">
        <v>575</v>
      </c>
      <c r="F116" s="80" t="s">
        <v>527</v>
      </c>
      <c r="G116" s="80"/>
      <c r="H116" s="187">
        <f t="shared" si="8"/>
        <v>54</v>
      </c>
      <c r="I116" s="187">
        <f t="shared" si="8"/>
        <v>0</v>
      </c>
      <c r="J116" s="187">
        <f t="shared" si="5"/>
        <v>0</v>
      </c>
      <c r="K116" s="187">
        <f t="shared" si="6"/>
        <v>54</v>
      </c>
    </row>
    <row r="117" spans="2:11" ht="15">
      <c r="B117" s="82" t="s">
        <v>512</v>
      </c>
      <c r="C117" s="80" t="s">
        <v>472</v>
      </c>
      <c r="D117" s="80" t="s">
        <v>453</v>
      </c>
      <c r="E117" s="80" t="s">
        <v>575</v>
      </c>
      <c r="F117" s="80" t="s">
        <v>527</v>
      </c>
      <c r="G117" s="80" t="s">
        <v>503</v>
      </c>
      <c r="H117" s="187">
        <v>54</v>
      </c>
      <c r="I117" s="187">
        <v>0</v>
      </c>
      <c r="J117" s="187">
        <f t="shared" si="5"/>
        <v>0</v>
      </c>
      <c r="K117" s="187">
        <f t="shared" si="6"/>
        <v>54</v>
      </c>
    </row>
    <row r="118" spans="2:11" ht="30">
      <c r="B118" s="82" t="s">
        <v>576</v>
      </c>
      <c r="C118" s="80" t="s">
        <v>472</v>
      </c>
      <c r="D118" s="80" t="s">
        <v>453</v>
      </c>
      <c r="E118" s="83" t="s">
        <v>577</v>
      </c>
      <c r="F118" s="140"/>
      <c r="G118" s="80"/>
      <c r="H118" s="187">
        <f>H119+H124+H129</f>
        <v>5.5</v>
      </c>
      <c r="I118" s="187">
        <f>I119+I124+I129</f>
        <v>3.4000000000000004</v>
      </c>
      <c r="J118" s="187">
        <f t="shared" si="5"/>
        <v>61.81818181818183</v>
      </c>
      <c r="K118" s="187">
        <f t="shared" si="6"/>
        <v>2.0999999999999996</v>
      </c>
    </row>
    <row r="119" spans="2:11" ht="60">
      <c r="B119" s="82" t="s">
        <v>578</v>
      </c>
      <c r="C119" s="80" t="s">
        <v>472</v>
      </c>
      <c r="D119" s="80" t="s">
        <v>453</v>
      </c>
      <c r="E119" s="84" t="s">
        <v>579</v>
      </c>
      <c r="F119" s="140"/>
      <c r="G119" s="80"/>
      <c r="H119" s="187">
        <f aca="true" t="shared" si="9" ref="H119:I122">H120</f>
        <v>1.5</v>
      </c>
      <c r="I119" s="187">
        <f t="shared" si="9"/>
        <v>0</v>
      </c>
      <c r="J119" s="187">
        <f t="shared" si="5"/>
        <v>0</v>
      </c>
      <c r="K119" s="187">
        <f t="shared" si="6"/>
        <v>1.5</v>
      </c>
    </row>
    <row r="120" spans="2:11" ht="60">
      <c r="B120" s="82" t="s">
        <v>580</v>
      </c>
      <c r="C120" s="80" t="s">
        <v>472</v>
      </c>
      <c r="D120" s="80" t="s">
        <v>453</v>
      </c>
      <c r="E120" s="84" t="s">
        <v>581</v>
      </c>
      <c r="F120" s="140"/>
      <c r="G120" s="80"/>
      <c r="H120" s="187">
        <f t="shared" si="9"/>
        <v>1.5</v>
      </c>
      <c r="I120" s="187">
        <f t="shared" si="9"/>
        <v>0</v>
      </c>
      <c r="J120" s="187">
        <f t="shared" si="5"/>
        <v>0</v>
      </c>
      <c r="K120" s="187">
        <f t="shared" si="6"/>
        <v>1.5</v>
      </c>
    </row>
    <row r="121" spans="2:11" ht="15">
      <c r="B121" s="81" t="s">
        <v>524</v>
      </c>
      <c r="C121" s="80" t="s">
        <v>472</v>
      </c>
      <c r="D121" s="80" t="s">
        <v>453</v>
      </c>
      <c r="E121" s="84" t="s">
        <v>581</v>
      </c>
      <c r="F121" s="80" t="s">
        <v>525</v>
      </c>
      <c r="G121" s="80"/>
      <c r="H121" s="187">
        <f t="shared" si="9"/>
        <v>1.5</v>
      </c>
      <c r="I121" s="187">
        <f t="shared" si="9"/>
        <v>0</v>
      </c>
      <c r="J121" s="187">
        <f t="shared" si="5"/>
        <v>0</v>
      </c>
      <c r="K121" s="187">
        <f t="shared" si="6"/>
        <v>1.5</v>
      </c>
    </row>
    <row r="122" spans="2:11" ht="30">
      <c r="B122" s="81" t="s">
        <v>526</v>
      </c>
      <c r="C122" s="80" t="s">
        <v>472</v>
      </c>
      <c r="D122" s="80" t="s">
        <v>453</v>
      </c>
      <c r="E122" s="84" t="s">
        <v>581</v>
      </c>
      <c r="F122" s="80" t="s">
        <v>527</v>
      </c>
      <c r="G122" s="80"/>
      <c r="H122" s="187">
        <f t="shared" si="9"/>
        <v>1.5</v>
      </c>
      <c r="I122" s="187">
        <f t="shared" si="9"/>
        <v>0</v>
      </c>
      <c r="J122" s="187">
        <f t="shared" si="5"/>
        <v>0</v>
      </c>
      <c r="K122" s="187">
        <f t="shared" si="6"/>
        <v>1.5</v>
      </c>
    </row>
    <row r="123" spans="2:11" ht="15">
      <c r="B123" s="82" t="s">
        <v>512</v>
      </c>
      <c r="C123" s="80" t="s">
        <v>472</v>
      </c>
      <c r="D123" s="80" t="s">
        <v>453</v>
      </c>
      <c r="E123" s="84" t="s">
        <v>581</v>
      </c>
      <c r="F123" s="80" t="s">
        <v>527</v>
      </c>
      <c r="G123" s="80" t="s">
        <v>503</v>
      </c>
      <c r="H123" s="187">
        <v>1.5</v>
      </c>
      <c r="I123" s="187">
        <v>0</v>
      </c>
      <c r="J123" s="187">
        <f t="shared" si="5"/>
        <v>0</v>
      </c>
      <c r="K123" s="187">
        <f t="shared" si="6"/>
        <v>1.5</v>
      </c>
    </row>
    <row r="124" spans="2:11" ht="45">
      <c r="B124" s="82" t="s">
        <v>19</v>
      </c>
      <c r="C124" s="80" t="s">
        <v>472</v>
      </c>
      <c r="D124" s="80" t="s">
        <v>453</v>
      </c>
      <c r="E124" s="84" t="s">
        <v>20</v>
      </c>
      <c r="F124" s="140"/>
      <c r="G124" s="80"/>
      <c r="H124" s="187">
        <f aca="true" t="shared" si="10" ref="H124:I127">H125</f>
        <v>3</v>
      </c>
      <c r="I124" s="187">
        <f t="shared" si="10"/>
        <v>2.6</v>
      </c>
      <c r="J124" s="187">
        <f t="shared" si="5"/>
        <v>86.66666666666667</v>
      </c>
      <c r="K124" s="187">
        <f t="shared" si="6"/>
        <v>0.3999999999999999</v>
      </c>
    </row>
    <row r="125" spans="2:11" ht="45">
      <c r="B125" s="82" t="s">
        <v>21</v>
      </c>
      <c r="C125" s="80" t="s">
        <v>472</v>
      </c>
      <c r="D125" s="80" t="s">
        <v>453</v>
      </c>
      <c r="E125" s="84" t="s">
        <v>22</v>
      </c>
      <c r="F125" s="140"/>
      <c r="G125" s="80"/>
      <c r="H125" s="187">
        <f t="shared" si="10"/>
        <v>3</v>
      </c>
      <c r="I125" s="187">
        <f t="shared" si="10"/>
        <v>2.6</v>
      </c>
      <c r="J125" s="187">
        <f t="shared" si="5"/>
        <v>86.66666666666667</v>
      </c>
      <c r="K125" s="187">
        <f t="shared" si="6"/>
        <v>0.3999999999999999</v>
      </c>
    </row>
    <row r="126" spans="2:11" ht="30">
      <c r="B126" s="82" t="s">
        <v>8</v>
      </c>
      <c r="C126" s="80" t="s">
        <v>472</v>
      </c>
      <c r="D126" s="80" t="s">
        <v>453</v>
      </c>
      <c r="E126" s="84" t="s">
        <v>22</v>
      </c>
      <c r="F126" s="80" t="s">
        <v>9</v>
      </c>
      <c r="G126" s="80"/>
      <c r="H126" s="187">
        <f t="shared" si="10"/>
        <v>3</v>
      </c>
      <c r="I126" s="187">
        <f t="shared" si="10"/>
        <v>2.6</v>
      </c>
      <c r="J126" s="187">
        <f t="shared" si="5"/>
        <v>86.66666666666667</v>
      </c>
      <c r="K126" s="187">
        <f t="shared" si="6"/>
        <v>0.3999999999999999</v>
      </c>
    </row>
    <row r="127" spans="2:11" ht="15">
      <c r="B127" s="82" t="s">
        <v>131</v>
      </c>
      <c r="C127" s="80" t="s">
        <v>472</v>
      </c>
      <c r="D127" s="80" t="s">
        <v>453</v>
      </c>
      <c r="E127" s="84" t="s">
        <v>22</v>
      </c>
      <c r="F127" s="140">
        <v>612</v>
      </c>
      <c r="G127" s="80"/>
      <c r="H127" s="187">
        <f t="shared" si="10"/>
        <v>3</v>
      </c>
      <c r="I127" s="187">
        <f t="shared" si="10"/>
        <v>2.6</v>
      </c>
      <c r="J127" s="187">
        <f t="shared" si="5"/>
        <v>86.66666666666667</v>
      </c>
      <c r="K127" s="187">
        <f t="shared" si="6"/>
        <v>0.3999999999999999</v>
      </c>
    </row>
    <row r="128" spans="2:11" ht="15">
      <c r="B128" s="82" t="s">
        <v>512</v>
      </c>
      <c r="C128" s="80" t="s">
        <v>472</v>
      </c>
      <c r="D128" s="80" t="s">
        <v>453</v>
      </c>
      <c r="E128" s="84" t="s">
        <v>22</v>
      </c>
      <c r="F128" s="140">
        <v>612</v>
      </c>
      <c r="G128" s="80" t="s">
        <v>503</v>
      </c>
      <c r="H128" s="187">
        <v>3</v>
      </c>
      <c r="I128" s="187">
        <v>2.6</v>
      </c>
      <c r="J128" s="187">
        <f t="shared" si="5"/>
        <v>86.66666666666667</v>
      </c>
      <c r="K128" s="187">
        <f t="shared" si="6"/>
        <v>0.3999999999999999</v>
      </c>
    </row>
    <row r="129" spans="2:11" ht="45">
      <c r="B129" s="82" t="s">
        <v>27</v>
      </c>
      <c r="C129" s="80" t="s">
        <v>472</v>
      </c>
      <c r="D129" s="80" t="s">
        <v>453</v>
      </c>
      <c r="E129" s="84" t="s">
        <v>28</v>
      </c>
      <c r="F129" s="140"/>
      <c r="G129" s="80"/>
      <c r="H129" s="187">
        <f aca="true" t="shared" si="11" ref="H129:I132">H130</f>
        <v>1</v>
      </c>
      <c r="I129" s="187">
        <f t="shared" si="11"/>
        <v>0.8</v>
      </c>
      <c r="J129" s="187">
        <f t="shared" si="5"/>
        <v>80</v>
      </c>
      <c r="K129" s="187">
        <f t="shared" si="6"/>
        <v>0.19999999999999996</v>
      </c>
    </row>
    <row r="130" spans="2:11" ht="60">
      <c r="B130" s="82" t="s">
        <v>29</v>
      </c>
      <c r="C130" s="80" t="s">
        <v>472</v>
      </c>
      <c r="D130" s="80" t="s">
        <v>453</v>
      </c>
      <c r="E130" s="84" t="s">
        <v>30</v>
      </c>
      <c r="F130" s="140"/>
      <c r="G130" s="80"/>
      <c r="H130" s="187">
        <f t="shared" si="11"/>
        <v>1</v>
      </c>
      <c r="I130" s="187">
        <f t="shared" si="11"/>
        <v>0.8</v>
      </c>
      <c r="J130" s="187">
        <f t="shared" si="5"/>
        <v>80</v>
      </c>
      <c r="K130" s="187">
        <f t="shared" si="6"/>
        <v>0.19999999999999996</v>
      </c>
    </row>
    <row r="131" spans="2:11" ht="30">
      <c r="B131" s="82" t="s">
        <v>8</v>
      </c>
      <c r="C131" s="80" t="s">
        <v>472</v>
      </c>
      <c r="D131" s="80" t="s">
        <v>453</v>
      </c>
      <c r="E131" s="84" t="s">
        <v>30</v>
      </c>
      <c r="F131" s="80" t="s">
        <v>9</v>
      </c>
      <c r="G131" s="80"/>
      <c r="H131" s="187">
        <f t="shared" si="11"/>
        <v>1</v>
      </c>
      <c r="I131" s="187">
        <f t="shared" si="11"/>
        <v>0.8</v>
      </c>
      <c r="J131" s="187">
        <f t="shared" si="5"/>
        <v>80</v>
      </c>
      <c r="K131" s="187">
        <f t="shared" si="6"/>
        <v>0.19999999999999996</v>
      </c>
    </row>
    <row r="132" spans="2:11" ht="15">
      <c r="B132" s="82" t="s">
        <v>131</v>
      </c>
      <c r="C132" s="80" t="s">
        <v>472</v>
      </c>
      <c r="D132" s="80" t="s">
        <v>453</v>
      </c>
      <c r="E132" s="84" t="s">
        <v>30</v>
      </c>
      <c r="F132" s="140">
        <v>612</v>
      </c>
      <c r="G132" s="80"/>
      <c r="H132" s="187">
        <f t="shared" si="11"/>
        <v>1</v>
      </c>
      <c r="I132" s="187">
        <f t="shared" si="11"/>
        <v>0.8</v>
      </c>
      <c r="J132" s="187">
        <f t="shared" si="5"/>
        <v>80</v>
      </c>
      <c r="K132" s="187">
        <f t="shared" si="6"/>
        <v>0.19999999999999996</v>
      </c>
    </row>
    <row r="133" spans="2:11" ht="15">
      <c r="B133" s="82" t="s">
        <v>512</v>
      </c>
      <c r="C133" s="80" t="s">
        <v>472</v>
      </c>
      <c r="D133" s="80" t="s">
        <v>453</v>
      </c>
      <c r="E133" s="84" t="s">
        <v>30</v>
      </c>
      <c r="F133" s="140">
        <v>612</v>
      </c>
      <c r="G133" s="80" t="s">
        <v>503</v>
      </c>
      <c r="H133" s="187">
        <v>1</v>
      </c>
      <c r="I133" s="187">
        <v>0.8</v>
      </c>
      <c r="J133" s="187">
        <f t="shared" si="5"/>
        <v>80</v>
      </c>
      <c r="K133" s="187">
        <f t="shared" si="6"/>
        <v>0.19999999999999996</v>
      </c>
    </row>
    <row r="134" spans="2:11" s="85" customFormat="1" ht="15.75">
      <c r="B134" s="143" t="s">
        <v>449</v>
      </c>
      <c r="C134" s="78" t="s">
        <v>477</v>
      </c>
      <c r="D134" s="78"/>
      <c r="E134" s="144"/>
      <c r="F134" s="78"/>
      <c r="G134" s="78"/>
      <c r="H134" s="197">
        <f>H137+H143</f>
        <v>697.7</v>
      </c>
      <c r="I134" s="197">
        <f>I137+I143</f>
        <v>407.20000000000005</v>
      </c>
      <c r="J134" s="197">
        <f t="shared" si="5"/>
        <v>58.36319334957718</v>
      </c>
      <c r="K134" s="197">
        <f t="shared" si="6"/>
        <v>290.5</v>
      </c>
    </row>
    <row r="135" spans="2:11" ht="15.75">
      <c r="B135" s="82" t="s">
        <v>512</v>
      </c>
      <c r="C135" s="80"/>
      <c r="D135" s="78"/>
      <c r="E135" s="144"/>
      <c r="F135" s="80"/>
      <c r="G135" s="80" t="s">
        <v>503</v>
      </c>
      <c r="H135" s="187">
        <f>H148</f>
        <v>10</v>
      </c>
      <c r="I135" s="187">
        <f>I148</f>
        <v>6.1</v>
      </c>
      <c r="J135" s="187">
        <f t="shared" si="5"/>
        <v>61</v>
      </c>
      <c r="K135" s="187">
        <f t="shared" si="6"/>
        <v>3.9000000000000004</v>
      </c>
    </row>
    <row r="136" spans="2:11" ht="15.75">
      <c r="B136" s="82" t="s">
        <v>499</v>
      </c>
      <c r="C136" s="80"/>
      <c r="D136" s="78"/>
      <c r="E136" s="144"/>
      <c r="F136" s="80"/>
      <c r="G136" s="80" t="s">
        <v>506</v>
      </c>
      <c r="H136" s="187">
        <f>H142</f>
        <v>687.7</v>
      </c>
      <c r="I136" s="187">
        <f>I142</f>
        <v>401.1</v>
      </c>
      <c r="J136" s="187">
        <f t="shared" si="5"/>
        <v>58.32485095245019</v>
      </c>
      <c r="K136" s="187">
        <f t="shared" si="6"/>
        <v>286.6</v>
      </c>
    </row>
    <row r="137" spans="2:11" s="85" customFormat="1" ht="15.75">
      <c r="B137" s="82" t="s">
        <v>314</v>
      </c>
      <c r="C137" s="80" t="s">
        <v>477</v>
      </c>
      <c r="D137" s="80" t="s">
        <v>313</v>
      </c>
      <c r="E137" s="145"/>
      <c r="F137" s="80"/>
      <c r="G137" s="80"/>
      <c r="H137" s="187">
        <f aca="true" t="shared" si="12" ref="H137:I141">H138</f>
        <v>687.7</v>
      </c>
      <c r="I137" s="187">
        <f t="shared" si="12"/>
        <v>401.1</v>
      </c>
      <c r="J137" s="187">
        <f t="shared" si="5"/>
        <v>58.32485095245019</v>
      </c>
      <c r="K137" s="187">
        <f t="shared" si="6"/>
        <v>286.6</v>
      </c>
    </row>
    <row r="138" spans="2:11" ht="15.75">
      <c r="B138" s="81" t="s">
        <v>514</v>
      </c>
      <c r="C138" s="80" t="s">
        <v>477</v>
      </c>
      <c r="D138" s="80" t="s">
        <v>313</v>
      </c>
      <c r="E138" s="83" t="s">
        <v>515</v>
      </c>
      <c r="F138" s="78"/>
      <c r="G138" s="78"/>
      <c r="H138" s="187">
        <f t="shared" si="12"/>
        <v>687.7</v>
      </c>
      <c r="I138" s="187">
        <f t="shared" si="12"/>
        <v>401.1</v>
      </c>
      <c r="J138" s="187">
        <f aca="true" t="shared" si="13" ref="J138:J206">I138/H138*100</f>
        <v>58.32485095245019</v>
      </c>
      <c r="K138" s="187">
        <f aca="true" t="shared" si="14" ref="K138:K206">H138-I138</f>
        <v>286.6</v>
      </c>
    </row>
    <row r="139" spans="2:11" ht="30">
      <c r="B139" s="82" t="s">
        <v>582</v>
      </c>
      <c r="C139" s="80" t="s">
        <v>477</v>
      </c>
      <c r="D139" s="80" t="s">
        <v>313</v>
      </c>
      <c r="E139" s="80" t="s">
        <v>0</v>
      </c>
      <c r="F139" s="80"/>
      <c r="G139" s="80"/>
      <c r="H139" s="187">
        <f t="shared" si="12"/>
        <v>687.7</v>
      </c>
      <c r="I139" s="187">
        <f t="shared" si="12"/>
        <v>401.1</v>
      </c>
      <c r="J139" s="187">
        <f t="shared" si="13"/>
        <v>58.32485095245019</v>
      </c>
      <c r="K139" s="187">
        <f t="shared" si="14"/>
        <v>286.6</v>
      </c>
    </row>
    <row r="140" spans="2:11" ht="15">
      <c r="B140" s="81" t="s">
        <v>380</v>
      </c>
      <c r="C140" s="80" t="s">
        <v>477</v>
      </c>
      <c r="D140" s="80" t="s">
        <v>313</v>
      </c>
      <c r="E140" s="80" t="s">
        <v>0</v>
      </c>
      <c r="F140" s="80" t="s">
        <v>1</v>
      </c>
      <c r="G140" s="80"/>
      <c r="H140" s="187">
        <f t="shared" si="12"/>
        <v>687.7</v>
      </c>
      <c r="I140" s="187">
        <f t="shared" si="12"/>
        <v>401.1</v>
      </c>
      <c r="J140" s="187">
        <f t="shared" si="13"/>
        <v>58.32485095245019</v>
      </c>
      <c r="K140" s="187">
        <f t="shared" si="14"/>
        <v>286.6</v>
      </c>
    </row>
    <row r="141" spans="2:11" ht="15">
      <c r="B141" s="81" t="s">
        <v>384</v>
      </c>
      <c r="C141" s="80" t="s">
        <v>477</v>
      </c>
      <c r="D141" s="80" t="s">
        <v>313</v>
      </c>
      <c r="E141" s="80" t="s">
        <v>0</v>
      </c>
      <c r="F141" s="80" t="s">
        <v>383</v>
      </c>
      <c r="G141" s="80"/>
      <c r="H141" s="187">
        <f t="shared" si="12"/>
        <v>687.7</v>
      </c>
      <c r="I141" s="187">
        <f t="shared" si="12"/>
        <v>401.1</v>
      </c>
      <c r="J141" s="187">
        <f t="shared" si="13"/>
        <v>58.32485095245019</v>
      </c>
      <c r="K141" s="187">
        <f t="shared" si="14"/>
        <v>286.6</v>
      </c>
    </row>
    <row r="142" spans="2:11" ht="15">
      <c r="B142" s="82" t="s">
        <v>499</v>
      </c>
      <c r="C142" s="80" t="s">
        <v>477</v>
      </c>
      <c r="D142" s="80" t="s">
        <v>313</v>
      </c>
      <c r="E142" s="80" t="s">
        <v>0</v>
      </c>
      <c r="F142" s="80" t="s">
        <v>383</v>
      </c>
      <c r="G142" s="80" t="s">
        <v>506</v>
      </c>
      <c r="H142" s="187">
        <v>687.7</v>
      </c>
      <c r="I142" s="187">
        <v>401.1</v>
      </c>
      <c r="J142" s="187">
        <f t="shared" si="13"/>
        <v>58.32485095245019</v>
      </c>
      <c r="K142" s="187">
        <f t="shared" si="14"/>
        <v>286.6</v>
      </c>
    </row>
    <row r="143" spans="2:11" s="85" customFormat="1" ht="15.75">
      <c r="B143" s="82" t="s">
        <v>448</v>
      </c>
      <c r="C143" s="80" t="s">
        <v>477</v>
      </c>
      <c r="D143" s="80" t="s">
        <v>478</v>
      </c>
      <c r="E143" s="80"/>
      <c r="F143" s="80"/>
      <c r="G143" s="80"/>
      <c r="H143" s="187">
        <f aca="true" t="shared" si="15" ref="H143:I147">H144</f>
        <v>10</v>
      </c>
      <c r="I143" s="187">
        <f t="shared" si="15"/>
        <v>6.1</v>
      </c>
      <c r="J143" s="187">
        <f t="shared" si="13"/>
        <v>61</v>
      </c>
      <c r="K143" s="187">
        <f t="shared" si="14"/>
        <v>3.9000000000000004</v>
      </c>
    </row>
    <row r="144" spans="2:11" ht="15">
      <c r="B144" s="81" t="s">
        <v>514</v>
      </c>
      <c r="C144" s="80" t="s">
        <v>477</v>
      </c>
      <c r="D144" s="80" t="s">
        <v>478</v>
      </c>
      <c r="E144" s="83" t="s">
        <v>515</v>
      </c>
      <c r="F144" s="80"/>
      <c r="G144" s="80"/>
      <c r="H144" s="187">
        <f t="shared" si="15"/>
        <v>10</v>
      </c>
      <c r="I144" s="187">
        <f t="shared" si="15"/>
        <v>6.1</v>
      </c>
      <c r="J144" s="187">
        <f t="shared" si="13"/>
        <v>61</v>
      </c>
      <c r="K144" s="187">
        <f t="shared" si="14"/>
        <v>3.9000000000000004</v>
      </c>
    </row>
    <row r="145" spans="2:11" ht="30">
      <c r="B145" s="82" t="s">
        <v>2</v>
      </c>
      <c r="C145" s="80" t="s">
        <v>477</v>
      </c>
      <c r="D145" s="80" t="s">
        <v>478</v>
      </c>
      <c r="E145" s="80" t="s">
        <v>3</v>
      </c>
      <c r="F145" s="80"/>
      <c r="G145" s="80"/>
      <c r="H145" s="187">
        <f t="shared" si="15"/>
        <v>10</v>
      </c>
      <c r="I145" s="187">
        <f t="shared" si="15"/>
        <v>6.1</v>
      </c>
      <c r="J145" s="187">
        <f t="shared" si="13"/>
        <v>61</v>
      </c>
      <c r="K145" s="187">
        <f t="shared" si="14"/>
        <v>3.9000000000000004</v>
      </c>
    </row>
    <row r="146" spans="2:11" ht="15">
      <c r="B146" s="81" t="s">
        <v>524</v>
      </c>
      <c r="C146" s="80" t="s">
        <v>477</v>
      </c>
      <c r="D146" s="80" t="s">
        <v>478</v>
      </c>
      <c r="E146" s="80" t="s">
        <v>3</v>
      </c>
      <c r="F146" s="80" t="s">
        <v>525</v>
      </c>
      <c r="G146" s="80"/>
      <c r="H146" s="187">
        <f t="shared" si="15"/>
        <v>10</v>
      </c>
      <c r="I146" s="187">
        <f t="shared" si="15"/>
        <v>6.1</v>
      </c>
      <c r="J146" s="187">
        <f t="shared" si="13"/>
        <v>61</v>
      </c>
      <c r="K146" s="187">
        <f t="shared" si="14"/>
        <v>3.9000000000000004</v>
      </c>
    </row>
    <row r="147" spans="2:11" ht="30">
      <c r="B147" s="81" t="s">
        <v>526</v>
      </c>
      <c r="C147" s="80" t="s">
        <v>477</v>
      </c>
      <c r="D147" s="80" t="s">
        <v>478</v>
      </c>
      <c r="E147" s="80" t="s">
        <v>3</v>
      </c>
      <c r="F147" s="80" t="s">
        <v>527</v>
      </c>
      <c r="G147" s="80"/>
      <c r="H147" s="187">
        <f t="shared" si="15"/>
        <v>10</v>
      </c>
      <c r="I147" s="187">
        <f t="shared" si="15"/>
        <v>6.1</v>
      </c>
      <c r="J147" s="187">
        <f t="shared" si="13"/>
        <v>61</v>
      </c>
      <c r="K147" s="187">
        <f t="shared" si="14"/>
        <v>3.9000000000000004</v>
      </c>
    </row>
    <row r="148" spans="2:11" ht="15">
      <c r="B148" s="82" t="s">
        <v>512</v>
      </c>
      <c r="C148" s="80" t="s">
        <v>477</v>
      </c>
      <c r="D148" s="80" t="s">
        <v>478</v>
      </c>
      <c r="E148" s="80" t="s">
        <v>3</v>
      </c>
      <c r="F148" s="80" t="s">
        <v>527</v>
      </c>
      <c r="G148" s="80" t="s">
        <v>503</v>
      </c>
      <c r="H148" s="187">
        <v>10</v>
      </c>
      <c r="I148" s="187">
        <v>6.1</v>
      </c>
      <c r="J148" s="187">
        <f t="shared" si="13"/>
        <v>61</v>
      </c>
      <c r="K148" s="187">
        <f t="shared" si="14"/>
        <v>3.9000000000000004</v>
      </c>
    </row>
    <row r="149" spans="2:11" s="85" customFormat="1" ht="15.75">
      <c r="B149" s="90" t="s">
        <v>450</v>
      </c>
      <c r="C149" s="78" t="s">
        <v>479</v>
      </c>
      <c r="D149" s="78"/>
      <c r="E149" s="78"/>
      <c r="F149" s="78"/>
      <c r="G149" s="78"/>
      <c r="H149" s="197">
        <f>H151</f>
        <v>15</v>
      </c>
      <c r="I149" s="197">
        <f>I151</f>
        <v>8.4</v>
      </c>
      <c r="J149" s="197">
        <f t="shared" si="13"/>
        <v>56.00000000000001</v>
      </c>
      <c r="K149" s="197">
        <f t="shared" si="14"/>
        <v>6.6</v>
      </c>
    </row>
    <row r="150" spans="2:11" s="85" customFormat="1" ht="15.75">
      <c r="B150" s="82" t="s">
        <v>512</v>
      </c>
      <c r="C150" s="80"/>
      <c r="D150" s="78"/>
      <c r="E150" s="78"/>
      <c r="F150" s="78"/>
      <c r="G150" s="80" t="s">
        <v>503</v>
      </c>
      <c r="H150" s="187">
        <f>H156</f>
        <v>15</v>
      </c>
      <c r="I150" s="187">
        <f>I156</f>
        <v>8.4</v>
      </c>
      <c r="J150" s="187">
        <f t="shared" si="13"/>
        <v>56.00000000000001</v>
      </c>
      <c r="K150" s="187">
        <f t="shared" si="14"/>
        <v>6.6</v>
      </c>
    </row>
    <row r="151" spans="2:11" s="85" customFormat="1" ht="30">
      <c r="B151" s="82" t="s">
        <v>214</v>
      </c>
      <c r="C151" s="80" t="s">
        <v>479</v>
      </c>
      <c r="D151" s="80" t="s">
        <v>480</v>
      </c>
      <c r="E151" s="80"/>
      <c r="F151" s="80"/>
      <c r="G151" s="80"/>
      <c r="H151" s="187">
        <f aca="true" t="shared" si="16" ref="H151:I155">H152</f>
        <v>15</v>
      </c>
      <c r="I151" s="187">
        <f t="shared" si="16"/>
        <v>8.4</v>
      </c>
      <c r="J151" s="187">
        <f t="shared" si="13"/>
        <v>56.00000000000001</v>
      </c>
      <c r="K151" s="187">
        <f t="shared" si="14"/>
        <v>6.6</v>
      </c>
    </row>
    <row r="152" spans="2:11" ht="15">
      <c r="B152" s="81" t="s">
        <v>514</v>
      </c>
      <c r="C152" s="80" t="s">
        <v>479</v>
      </c>
      <c r="D152" s="80" t="s">
        <v>480</v>
      </c>
      <c r="E152" s="83" t="s">
        <v>515</v>
      </c>
      <c r="F152" s="80"/>
      <c r="G152" s="80"/>
      <c r="H152" s="187">
        <f t="shared" si="16"/>
        <v>15</v>
      </c>
      <c r="I152" s="187">
        <f t="shared" si="16"/>
        <v>8.4</v>
      </c>
      <c r="J152" s="187">
        <f t="shared" si="13"/>
        <v>56.00000000000001</v>
      </c>
      <c r="K152" s="187">
        <f t="shared" si="14"/>
        <v>6.6</v>
      </c>
    </row>
    <row r="153" spans="2:11" ht="45">
      <c r="B153" s="82" t="s">
        <v>4</v>
      </c>
      <c r="C153" s="80" t="s">
        <v>479</v>
      </c>
      <c r="D153" s="80" t="s">
        <v>480</v>
      </c>
      <c r="E153" s="80" t="s">
        <v>5</v>
      </c>
      <c r="F153" s="80"/>
      <c r="G153" s="80"/>
      <c r="H153" s="187">
        <f t="shared" si="16"/>
        <v>15</v>
      </c>
      <c r="I153" s="187">
        <f t="shared" si="16"/>
        <v>8.4</v>
      </c>
      <c r="J153" s="187">
        <f t="shared" si="13"/>
        <v>56.00000000000001</v>
      </c>
      <c r="K153" s="187">
        <f t="shared" si="14"/>
        <v>6.6</v>
      </c>
    </row>
    <row r="154" spans="2:11" ht="15">
      <c r="B154" s="81" t="s">
        <v>524</v>
      </c>
      <c r="C154" s="80" t="s">
        <v>479</v>
      </c>
      <c r="D154" s="80" t="s">
        <v>480</v>
      </c>
      <c r="E154" s="80" t="s">
        <v>5</v>
      </c>
      <c r="F154" s="80" t="s">
        <v>525</v>
      </c>
      <c r="G154" s="80"/>
      <c r="H154" s="187">
        <f t="shared" si="16"/>
        <v>15</v>
      </c>
      <c r="I154" s="187">
        <f t="shared" si="16"/>
        <v>8.4</v>
      </c>
      <c r="J154" s="187">
        <f t="shared" si="13"/>
        <v>56.00000000000001</v>
      </c>
      <c r="K154" s="187">
        <f t="shared" si="14"/>
        <v>6.6</v>
      </c>
    </row>
    <row r="155" spans="2:11" ht="30">
      <c r="B155" s="81" t="s">
        <v>526</v>
      </c>
      <c r="C155" s="80" t="s">
        <v>479</v>
      </c>
      <c r="D155" s="80" t="s">
        <v>480</v>
      </c>
      <c r="E155" s="80" t="s">
        <v>5</v>
      </c>
      <c r="F155" s="80" t="s">
        <v>527</v>
      </c>
      <c r="G155" s="80"/>
      <c r="H155" s="187">
        <f t="shared" si="16"/>
        <v>15</v>
      </c>
      <c r="I155" s="187">
        <f t="shared" si="16"/>
        <v>8.4</v>
      </c>
      <c r="J155" s="187">
        <f t="shared" si="13"/>
        <v>56.00000000000001</v>
      </c>
      <c r="K155" s="187">
        <f t="shared" si="14"/>
        <v>6.6</v>
      </c>
    </row>
    <row r="156" spans="2:11" ht="15">
      <c r="B156" s="82" t="s">
        <v>512</v>
      </c>
      <c r="C156" s="80" t="s">
        <v>479</v>
      </c>
      <c r="D156" s="80" t="s">
        <v>480</v>
      </c>
      <c r="E156" s="80" t="s">
        <v>5</v>
      </c>
      <c r="F156" s="80" t="s">
        <v>527</v>
      </c>
      <c r="G156" s="80" t="s">
        <v>503</v>
      </c>
      <c r="H156" s="187">
        <v>15</v>
      </c>
      <c r="I156" s="187">
        <v>8.4</v>
      </c>
      <c r="J156" s="187">
        <f t="shared" si="13"/>
        <v>56.00000000000001</v>
      </c>
      <c r="K156" s="187">
        <f t="shared" si="14"/>
        <v>6.6</v>
      </c>
    </row>
    <row r="157" spans="2:11" s="85" customFormat="1" ht="15.75">
      <c r="B157" s="90" t="s">
        <v>432</v>
      </c>
      <c r="C157" s="78" t="s">
        <v>481</v>
      </c>
      <c r="D157" s="78"/>
      <c r="E157" s="78"/>
      <c r="F157" s="78"/>
      <c r="G157" s="78"/>
      <c r="H157" s="197">
        <f>H160+H166+H172</f>
        <v>9919.5</v>
      </c>
      <c r="I157" s="197">
        <f>I160+I166+I172</f>
        <v>5.1</v>
      </c>
      <c r="J157" s="197">
        <f t="shared" si="13"/>
        <v>0.051413881748071974</v>
      </c>
      <c r="K157" s="197">
        <f t="shared" si="14"/>
        <v>9914.4</v>
      </c>
    </row>
    <row r="158" spans="2:11" ht="15">
      <c r="B158" s="82" t="s">
        <v>512</v>
      </c>
      <c r="C158" s="80"/>
      <c r="D158" s="80"/>
      <c r="E158" s="80"/>
      <c r="F158" s="80"/>
      <c r="G158" s="80" t="s">
        <v>503</v>
      </c>
      <c r="H158" s="187">
        <f>H165+H171+H177</f>
        <v>1338</v>
      </c>
      <c r="I158" s="187">
        <f>I165+I171+I177</f>
        <v>5.1</v>
      </c>
      <c r="J158" s="187">
        <f t="shared" si="13"/>
        <v>0.3811659192825112</v>
      </c>
      <c r="K158" s="187">
        <f t="shared" si="14"/>
        <v>1332.9</v>
      </c>
    </row>
    <row r="159" spans="2:11" ht="15">
      <c r="B159" s="82" t="s">
        <v>498</v>
      </c>
      <c r="C159" s="80"/>
      <c r="D159" s="80"/>
      <c r="E159" s="80"/>
      <c r="F159" s="80"/>
      <c r="G159" s="80" t="s">
        <v>211</v>
      </c>
      <c r="H159" s="187">
        <f>H182</f>
        <v>8581.5</v>
      </c>
      <c r="I159" s="187">
        <f>I182</f>
        <v>0</v>
      </c>
      <c r="J159" s="187">
        <f t="shared" si="13"/>
        <v>0</v>
      </c>
      <c r="K159" s="187">
        <f t="shared" si="14"/>
        <v>8581.5</v>
      </c>
    </row>
    <row r="160" spans="2:11" s="85" customFormat="1" ht="15.75">
      <c r="B160" s="82" t="s">
        <v>455</v>
      </c>
      <c r="C160" s="80" t="s">
        <v>481</v>
      </c>
      <c r="D160" s="80" t="s">
        <v>454</v>
      </c>
      <c r="E160" s="80"/>
      <c r="F160" s="80"/>
      <c r="G160" s="80"/>
      <c r="H160" s="187">
        <f aca="true" t="shared" si="17" ref="H160:I164">H161</f>
        <v>55</v>
      </c>
      <c r="I160" s="187">
        <f t="shared" si="17"/>
        <v>0</v>
      </c>
      <c r="J160" s="187">
        <f t="shared" si="13"/>
        <v>0</v>
      </c>
      <c r="K160" s="187">
        <f t="shared" si="14"/>
        <v>55</v>
      </c>
    </row>
    <row r="161" spans="2:11" s="85" customFormat="1" ht="30">
      <c r="B161" s="82" t="s">
        <v>43</v>
      </c>
      <c r="C161" s="80" t="s">
        <v>481</v>
      </c>
      <c r="D161" s="80" t="s">
        <v>454</v>
      </c>
      <c r="E161" s="80" t="s">
        <v>6</v>
      </c>
      <c r="F161" s="80"/>
      <c r="G161" s="80"/>
      <c r="H161" s="187">
        <f t="shared" si="17"/>
        <v>55</v>
      </c>
      <c r="I161" s="187">
        <f t="shared" si="17"/>
        <v>0</v>
      </c>
      <c r="J161" s="187">
        <f t="shared" si="13"/>
        <v>0</v>
      </c>
      <c r="K161" s="187">
        <f t="shared" si="14"/>
        <v>55</v>
      </c>
    </row>
    <row r="162" spans="2:11" ht="45">
      <c r="B162" s="82" t="s">
        <v>44</v>
      </c>
      <c r="C162" s="80" t="s">
        <v>481</v>
      </c>
      <c r="D162" s="80" t="s">
        <v>454</v>
      </c>
      <c r="E162" s="80" t="s">
        <v>7</v>
      </c>
      <c r="F162" s="80"/>
      <c r="G162" s="80"/>
      <c r="H162" s="187">
        <f t="shared" si="17"/>
        <v>55</v>
      </c>
      <c r="I162" s="187">
        <f t="shared" si="17"/>
        <v>0</v>
      </c>
      <c r="J162" s="187">
        <f t="shared" si="13"/>
        <v>0</v>
      </c>
      <c r="K162" s="187">
        <f t="shared" si="14"/>
        <v>55</v>
      </c>
    </row>
    <row r="163" spans="2:11" ht="30">
      <c r="B163" s="82" t="s">
        <v>8</v>
      </c>
      <c r="C163" s="80" t="s">
        <v>481</v>
      </c>
      <c r="D163" s="80" t="s">
        <v>454</v>
      </c>
      <c r="E163" s="80" t="s">
        <v>7</v>
      </c>
      <c r="F163" s="80" t="s">
        <v>9</v>
      </c>
      <c r="G163" s="80"/>
      <c r="H163" s="187">
        <f t="shared" si="17"/>
        <v>55</v>
      </c>
      <c r="I163" s="187">
        <f t="shared" si="17"/>
        <v>0</v>
      </c>
      <c r="J163" s="187">
        <f t="shared" si="13"/>
        <v>0</v>
      </c>
      <c r="K163" s="187">
        <f t="shared" si="14"/>
        <v>55</v>
      </c>
    </row>
    <row r="164" spans="2:11" ht="15">
      <c r="B164" s="82" t="s">
        <v>131</v>
      </c>
      <c r="C164" s="80" t="s">
        <v>481</v>
      </c>
      <c r="D164" s="80" t="s">
        <v>454</v>
      </c>
      <c r="E164" s="80" t="s">
        <v>7</v>
      </c>
      <c r="F164" s="80" t="s">
        <v>132</v>
      </c>
      <c r="G164" s="80"/>
      <c r="H164" s="187">
        <f t="shared" si="17"/>
        <v>55</v>
      </c>
      <c r="I164" s="187">
        <f t="shared" si="17"/>
        <v>0</v>
      </c>
      <c r="J164" s="187">
        <f t="shared" si="13"/>
        <v>0</v>
      </c>
      <c r="K164" s="187">
        <f t="shared" si="14"/>
        <v>55</v>
      </c>
    </row>
    <row r="165" spans="2:11" ht="15">
      <c r="B165" s="82" t="s">
        <v>512</v>
      </c>
      <c r="C165" s="80" t="s">
        <v>481</v>
      </c>
      <c r="D165" s="80" t="s">
        <v>454</v>
      </c>
      <c r="E165" s="80" t="s">
        <v>7</v>
      </c>
      <c r="F165" s="80" t="s">
        <v>132</v>
      </c>
      <c r="G165" s="80" t="s">
        <v>503</v>
      </c>
      <c r="H165" s="187">
        <v>55</v>
      </c>
      <c r="I165" s="187">
        <v>0</v>
      </c>
      <c r="J165" s="187">
        <f t="shared" si="13"/>
        <v>0</v>
      </c>
      <c r="K165" s="187">
        <f t="shared" si="14"/>
        <v>55</v>
      </c>
    </row>
    <row r="166" spans="2:11" s="85" customFormat="1" ht="15.75">
      <c r="B166" s="82" t="s">
        <v>470</v>
      </c>
      <c r="C166" s="80" t="s">
        <v>481</v>
      </c>
      <c r="D166" s="80" t="s">
        <v>469</v>
      </c>
      <c r="E166" s="80"/>
      <c r="F166" s="80"/>
      <c r="G166" s="80"/>
      <c r="H166" s="187">
        <f aca="true" t="shared" si="18" ref="H166:I170">H167</f>
        <v>400</v>
      </c>
      <c r="I166" s="187">
        <f t="shared" si="18"/>
        <v>0</v>
      </c>
      <c r="J166" s="187">
        <f t="shared" si="13"/>
        <v>0</v>
      </c>
      <c r="K166" s="187">
        <f t="shared" si="14"/>
        <v>400</v>
      </c>
    </row>
    <row r="167" spans="2:11" s="85" customFormat="1" ht="15.75">
      <c r="B167" s="81" t="s">
        <v>514</v>
      </c>
      <c r="C167" s="80" t="s">
        <v>481</v>
      </c>
      <c r="D167" s="80" t="s">
        <v>469</v>
      </c>
      <c r="E167" s="83" t="s">
        <v>515</v>
      </c>
      <c r="F167" s="80"/>
      <c r="G167" s="80"/>
      <c r="H167" s="187">
        <f t="shared" si="18"/>
        <v>400</v>
      </c>
      <c r="I167" s="187">
        <f t="shared" si="18"/>
        <v>0</v>
      </c>
      <c r="J167" s="187">
        <f t="shared" si="13"/>
        <v>0</v>
      </c>
      <c r="K167" s="187">
        <f t="shared" si="14"/>
        <v>400</v>
      </c>
    </row>
    <row r="168" spans="2:11" ht="15">
      <c r="B168" s="81" t="s">
        <v>10</v>
      </c>
      <c r="C168" s="80" t="s">
        <v>481</v>
      </c>
      <c r="D168" s="80" t="s">
        <v>469</v>
      </c>
      <c r="E168" s="83" t="s">
        <v>11</v>
      </c>
      <c r="F168" s="80"/>
      <c r="G168" s="80"/>
      <c r="H168" s="187">
        <f t="shared" si="18"/>
        <v>400</v>
      </c>
      <c r="I168" s="187">
        <f t="shared" si="18"/>
        <v>0</v>
      </c>
      <c r="J168" s="187">
        <f t="shared" si="13"/>
        <v>0</v>
      </c>
      <c r="K168" s="187">
        <f t="shared" si="14"/>
        <v>400</v>
      </c>
    </row>
    <row r="169" spans="2:11" ht="15">
      <c r="B169" s="81" t="s">
        <v>529</v>
      </c>
      <c r="C169" s="80" t="s">
        <v>481</v>
      </c>
      <c r="D169" s="80" t="s">
        <v>469</v>
      </c>
      <c r="E169" s="83" t="s">
        <v>11</v>
      </c>
      <c r="F169" s="80" t="s">
        <v>287</v>
      </c>
      <c r="G169" s="80"/>
      <c r="H169" s="187">
        <f t="shared" si="18"/>
        <v>400</v>
      </c>
      <c r="I169" s="187">
        <f t="shared" si="18"/>
        <v>0</v>
      </c>
      <c r="J169" s="187">
        <f t="shared" si="13"/>
        <v>0</v>
      </c>
      <c r="K169" s="187">
        <f t="shared" si="14"/>
        <v>400</v>
      </c>
    </row>
    <row r="170" spans="2:11" ht="30">
      <c r="B170" s="82" t="s">
        <v>321</v>
      </c>
      <c r="C170" s="80" t="s">
        <v>481</v>
      </c>
      <c r="D170" s="80" t="s">
        <v>469</v>
      </c>
      <c r="E170" s="83" t="s">
        <v>11</v>
      </c>
      <c r="F170" s="80" t="s">
        <v>320</v>
      </c>
      <c r="G170" s="80"/>
      <c r="H170" s="187">
        <f t="shared" si="18"/>
        <v>400</v>
      </c>
      <c r="I170" s="187">
        <f t="shared" si="18"/>
        <v>0</v>
      </c>
      <c r="J170" s="187">
        <f t="shared" si="13"/>
        <v>0</v>
      </c>
      <c r="K170" s="187">
        <f t="shared" si="14"/>
        <v>400</v>
      </c>
    </row>
    <row r="171" spans="2:11" ht="15">
      <c r="B171" s="82" t="s">
        <v>512</v>
      </c>
      <c r="C171" s="80" t="s">
        <v>481</v>
      </c>
      <c r="D171" s="80" t="s">
        <v>469</v>
      </c>
      <c r="E171" s="83" t="s">
        <v>11</v>
      </c>
      <c r="F171" s="80" t="s">
        <v>320</v>
      </c>
      <c r="G171" s="80" t="s">
        <v>503</v>
      </c>
      <c r="H171" s="187">
        <v>400</v>
      </c>
      <c r="I171" s="187">
        <v>0</v>
      </c>
      <c r="J171" s="187">
        <f t="shared" si="13"/>
        <v>0</v>
      </c>
      <c r="K171" s="187">
        <f t="shared" si="14"/>
        <v>400</v>
      </c>
    </row>
    <row r="172" spans="2:11" s="85" customFormat="1" ht="15.75">
      <c r="B172" s="82" t="s">
        <v>309</v>
      </c>
      <c r="C172" s="80" t="s">
        <v>481</v>
      </c>
      <c r="D172" s="80" t="s">
        <v>308</v>
      </c>
      <c r="E172" s="80"/>
      <c r="F172" s="80"/>
      <c r="G172" s="80"/>
      <c r="H172" s="187">
        <f>H173+H178</f>
        <v>9464.5</v>
      </c>
      <c r="I172" s="187">
        <f>I173+I178</f>
        <v>5.1</v>
      </c>
      <c r="J172" s="187">
        <f t="shared" si="13"/>
        <v>0.053885572402134284</v>
      </c>
      <c r="K172" s="187">
        <f t="shared" si="14"/>
        <v>9459.4</v>
      </c>
    </row>
    <row r="173" spans="2:11" s="85" customFormat="1" ht="15.75">
      <c r="B173" s="81" t="s">
        <v>514</v>
      </c>
      <c r="C173" s="80" t="s">
        <v>481</v>
      </c>
      <c r="D173" s="80" t="s">
        <v>308</v>
      </c>
      <c r="E173" s="83" t="s">
        <v>515</v>
      </c>
      <c r="F173" s="80"/>
      <c r="G173" s="80"/>
      <c r="H173" s="187">
        <f aca="true" t="shared" si="19" ref="H173:I176">H174</f>
        <v>883</v>
      </c>
      <c r="I173" s="187">
        <f t="shared" si="19"/>
        <v>5.1</v>
      </c>
      <c r="J173" s="187">
        <f t="shared" si="13"/>
        <v>0.5775764439411097</v>
      </c>
      <c r="K173" s="187">
        <f t="shared" si="14"/>
        <v>877.9</v>
      </c>
    </row>
    <row r="174" spans="2:11" s="85" customFormat="1" ht="30">
      <c r="B174" s="82" t="s">
        <v>12</v>
      </c>
      <c r="C174" s="80" t="s">
        <v>481</v>
      </c>
      <c r="D174" s="80" t="s">
        <v>308</v>
      </c>
      <c r="E174" s="83" t="s">
        <v>13</v>
      </c>
      <c r="F174" s="80"/>
      <c r="G174" s="80"/>
      <c r="H174" s="187">
        <f t="shared" si="19"/>
        <v>883</v>
      </c>
      <c r="I174" s="187">
        <f t="shared" si="19"/>
        <v>5.1</v>
      </c>
      <c r="J174" s="187">
        <f t="shared" si="13"/>
        <v>0.5775764439411097</v>
      </c>
      <c r="K174" s="187">
        <f t="shared" si="14"/>
        <v>877.9</v>
      </c>
    </row>
    <row r="175" spans="2:11" s="85" customFormat="1" ht="15.75">
      <c r="B175" s="81" t="s">
        <v>524</v>
      </c>
      <c r="C175" s="80" t="s">
        <v>481</v>
      </c>
      <c r="D175" s="80" t="s">
        <v>308</v>
      </c>
      <c r="E175" s="83" t="s">
        <v>13</v>
      </c>
      <c r="F175" s="80" t="s">
        <v>525</v>
      </c>
      <c r="G175" s="80"/>
      <c r="H175" s="187">
        <f t="shared" si="19"/>
        <v>883</v>
      </c>
      <c r="I175" s="187">
        <f t="shared" si="19"/>
        <v>5.1</v>
      </c>
      <c r="J175" s="187">
        <f t="shared" si="13"/>
        <v>0.5775764439411097</v>
      </c>
      <c r="K175" s="187">
        <f t="shared" si="14"/>
        <v>877.9</v>
      </c>
    </row>
    <row r="176" spans="2:11" s="85" customFormat="1" ht="30.75">
      <c r="B176" s="81" t="s">
        <v>526</v>
      </c>
      <c r="C176" s="80" t="s">
        <v>481</v>
      </c>
      <c r="D176" s="80" t="s">
        <v>308</v>
      </c>
      <c r="E176" s="83" t="s">
        <v>13</v>
      </c>
      <c r="F176" s="80" t="s">
        <v>527</v>
      </c>
      <c r="G176" s="80"/>
      <c r="H176" s="187">
        <f t="shared" si="19"/>
        <v>883</v>
      </c>
      <c r="I176" s="187">
        <f t="shared" si="19"/>
        <v>5.1</v>
      </c>
      <c r="J176" s="187">
        <f t="shared" si="13"/>
        <v>0.5775764439411097</v>
      </c>
      <c r="K176" s="187">
        <f t="shared" si="14"/>
        <v>877.9</v>
      </c>
    </row>
    <row r="177" spans="2:11" s="85" customFormat="1" ht="15.75">
      <c r="B177" s="82" t="s">
        <v>512</v>
      </c>
      <c r="C177" s="80" t="s">
        <v>481</v>
      </c>
      <c r="D177" s="80" t="s">
        <v>308</v>
      </c>
      <c r="E177" s="83" t="s">
        <v>13</v>
      </c>
      <c r="F177" s="80" t="s">
        <v>527</v>
      </c>
      <c r="G177" s="80" t="s">
        <v>503</v>
      </c>
      <c r="H177" s="187">
        <v>883</v>
      </c>
      <c r="I177" s="187">
        <v>5.1</v>
      </c>
      <c r="J177" s="187">
        <f t="shared" si="13"/>
        <v>0.5775764439411097</v>
      </c>
      <c r="K177" s="187">
        <f t="shared" si="14"/>
        <v>877.9</v>
      </c>
    </row>
    <row r="178" spans="2:11" s="85" customFormat="1" ht="30.75">
      <c r="B178" s="146" t="s">
        <v>564</v>
      </c>
      <c r="C178" s="93" t="s">
        <v>481</v>
      </c>
      <c r="D178" s="93" t="s">
        <v>308</v>
      </c>
      <c r="E178" s="93" t="s">
        <v>563</v>
      </c>
      <c r="F178" s="93"/>
      <c r="G178" s="93"/>
      <c r="H178" s="187">
        <f aca="true" t="shared" si="20" ref="H178:I181">H179</f>
        <v>8581.5</v>
      </c>
      <c r="I178" s="187">
        <f t="shared" si="20"/>
        <v>0</v>
      </c>
      <c r="J178" s="187">
        <f t="shared" si="13"/>
        <v>0</v>
      </c>
      <c r="K178" s="187">
        <f t="shared" si="14"/>
        <v>8581.5</v>
      </c>
    </row>
    <row r="179" spans="2:11" s="85" customFormat="1" ht="45">
      <c r="B179" s="92" t="s">
        <v>566</v>
      </c>
      <c r="C179" s="21" t="s">
        <v>481</v>
      </c>
      <c r="D179" s="21" t="s">
        <v>308</v>
      </c>
      <c r="E179" s="93" t="s">
        <v>553</v>
      </c>
      <c r="F179" s="21"/>
      <c r="G179" s="21"/>
      <c r="H179" s="187">
        <f t="shared" si="20"/>
        <v>8581.5</v>
      </c>
      <c r="I179" s="187">
        <f t="shared" si="20"/>
        <v>0</v>
      </c>
      <c r="J179" s="187">
        <f t="shared" si="13"/>
        <v>0</v>
      </c>
      <c r="K179" s="187">
        <f t="shared" si="14"/>
        <v>8581.5</v>
      </c>
    </row>
    <row r="180" spans="2:11" s="85" customFormat="1" ht="15.75">
      <c r="B180" s="81" t="s">
        <v>380</v>
      </c>
      <c r="C180" s="21" t="s">
        <v>481</v>
      </c>
      <c r="D180" s="21" t="s">
        <v>308</v>
      </c>
      <c r="E180" s="93" t="s">
        <v>553</v>
      </c>
      <c r="F180" s="21" t="s">
        <v>1</v>
      </c>
      <c r="G180" s="21"/>
      <c r="H180" s="187">
        <f t="shared" si="20"/>
        <v>8581.5</v>
      </c>
      <c r="I180" s="187">
        <f t="shared" si="20"/>
        <v>0</v>
      </c>
      <c r="J180" s="187">
        <f t="shared" si="13"/>
        <v>0</v>
      </c>
      <c r="K180" s="187">
        <f t="shared" si="14"/>
        <v>8581.5</v>
      </c>
    </row>
    <row r="181" spans="2:11" s="85" customFormat="1" ht="15.75">
      <c r="B181" s="82" t="s">
        <v>304</v>
      </c>
      <c r="C181" s="21" t="s">
        <v>481</v>
      </c>
      <c r="D181" s="21" t="s">
        <v>308</v>
      </c>
      <c r="E181" s="93" t="s">
        <v>553</v>
      </c>
      <c r="F181" s="21" t="s">
        <v>562</v>
      </c>
      <c r="G181" s="21"/>
      <c r="H181" s="187">
        <f t="shared" si="20"/>
        <v>8581.5</v>
      </c>
      <c r="I181" s="187">
        <f t="shared" si="20"/>
        <v>0</v>
      </c>
      <c r="J181" s="187">
        <f t="shared" si="13"/>
        <v>0</v>
      </c>
      <c r="K181" s="187">
        <f t="shared" si="14"/>
        <v>8581.5</v>
      </c>
    </row>
    <row r="182" spans="2:11" s="85" customFormat="1" ht="15.75">
      <c r="B182" s="82" t="s">
        <v>498</v>
      </c>
      <c r="C182" s="21" t="s">
        <v>481</v>
      </c>
      <c r="D182" s="21" t="s">
        <v>308</v>
      </c>
      <c r="E182" s="93" t="s">
        <v>553</v>
      </c>
      <c r="F182" s="21" t="s">
        <v>562</v>
      </c>
      <c r="G182" s="21" t="s">
        <v>211</v>
      </c>
      <c r="H182" s="187">
        <v>8581.5</v>
      </c>
      <c r="I182" s="187">
        <v>0</v>
      </c>
      <c r="J182" s="187">
        <f t="shared" si="13"/>
        <v>0</v>
      </c>
      <c r="K182" s="187">
        <f t="shared" si="14"/>
        <v>8581.5</v>
      </c>
    </row>
    <row r="183" spans="2:11" s="85" customFormat="1" ht="15.75">
      <c r="B183" s="90" t="s">
        <v>433</v>
      </c>
      <c r="C183" s="78" t="s">
        <v>482</v>
      </c>
      <c r="D183" s="78"/>
      <c r="E183" s="78"/>
      <c r="F183" s="78"/>
      <c r="G183" s="78"/>
      <c r="H183" s="197">
        <f>H187+H198+H203</f>
        <v>2263.2</v>
      </c>
      <c r="I183" s="197">
        <f>I187+I198+I203</f>
        <v>400</v>
      </c>
      <c r="J183" s="197">
        <f t="shared" si="13"/>
        <v>17.674089784376108</v>
      </c>
      <c r="K183" s="197">
        <f t="shared" si="14"/>
        <v>1863.1999999999998</v>
      </c>
    </row>
    <row r="184" spans="2:11" s="85" customFormat="1" ht="15.75">
      <c r="B184" s="82" t="s">
        <v>512</v>
      </c>
      <c r="C184" s="80"/>
      <c r="D184" s="80"/>
      <c r="E184" s="80"/>
      <c r="F184" s="80"/>
      <c r="G184" s="80" t="s">
        <v>503</v>
      </c>
      <c r="H184" s="187">
        <f>H196+H208</f>
        <v>335.1</v>
      </c>
      <c r="I184" s="187">
        <f>I196+I208</f>
        <v>0</v>
      </c>
      <c r="J184" s="187">
        <f t="shared" si="13"/>
        <v>0</v>
      </c>
      <c r="K184" s="187">
        <f t="shared" si="14"/>
        <v>335.1</v>
      </c>
    </row>
    <row r="185" spans="2:11" s="85" customFormat="1" ht="15.75">
      <c r="B185" s="82" t="s">
        <v>498</v>
      </c>
      <c r="C185" s="80"/>
      <c r="D185" s="80"/>
      <c r="E185" s="80"/>
      <c r="F185" s="80"/>
      <c r="G185" s="80" t="s">
        <v>211</v>
      </c>
      <c r="H185" s="187">
        <f>H197+H202</f>
        <v>885.6</v>
      </c>
      <c r="I185" s="187">
        <f>I202</f>
        <v>400</v>
      </c>
      <c r="J185" s="187">
        <f t="shared" si="13"/>
        <v>45.16711833785004</v>
      </c>
      <c r="K185" s="187">
        <f t="shared" si="14"/>
        <v>485.6</v>
      </c>
    </row>
    <row r="186" spans="2:11" s="85" customFormat="1" ht="30">
      <c r="B186" s="82" t="s">
        <v>156</v>
      </c>
      <c r="C186" s="80"/>
      <c r="D186" s="80"/>
      <c r="E186" s="80"/>
      <c r="F186" s="80"/>
      <c r="G186" s="80" t="s">
        <v>157</v>
      </c>
      <c r="H186" s="187">
        <f>H192</f>
        <v>1042.5</v>
      </c>
      <c r="I186" s="187">
        <f>I192</f>
        <v>0</v>
      </c>
      <c r="J186" s="187">
        <f t="shared" si="13"/>
        <v>0</v>
      </c>
      <c r="K186" s="187">
        <f t="shared" si="14"/>
        <v>1042.5</v>
      </c>
    </row>
    <row r="187" spans="2:11" s="85" customFormat="1" ht="15.75">
      <c r="B187" s="82" t="s">
        <v>357</v>
      </c>
      <c r="C187" s="80" t="s">
        <v>482</v>
      </c>
      <c r="D187" s="80" t="s">
        <v>356</v>
      </c>
      <c r="E187" s="80"/>
      <c r="F187" s="80"/>
      <c r="G187" s="80"/>
      <c r="H187" s="187">
        <f>H188</f>
        <v>1713.2</v>
      </c>
      <c r="I187" s="187">
        <f>I188</f>
        <v>0</v>
      </c>
      <c r="J187" s="187">
        <f t="shared" si="13"/>
        <v>0</v>
      </c>
      <c r="K187" s="187">
        <f t="shared" si="14"/>
        <v>1713.2</v>
      </c>
    </row>
    <row r="188" spans="2:11" s="85" customFormat="1" ht="15.75">
      <c r="B188" s="81" t="s">
        <v>514</v>
      </c>
      <c r="C188" s="80" t="s">
        <v>482</v>
      </c>
      <c r="D188" s="80" t="s">
        <v>356</v>
      </c>
      <c r="E188" s="83" t="s">
        <v>515</v>
      </c>
      <c r="F188" s="80"/>
      <c r="G188" s="80"/>
      <c r="H188" s="187">
        <f>H189+H193</f>
        <v>1713.2</v>
      </c>
      <c r="I188" s="187">
        <f>I193</f>
        <v>0</v>
      </c>
      <c r="J188" s="187">
        <f t="shared" si="13"/>
        <v>0</v>
      </c>
      <c r="K188" s="187">
        <f t="shared" si="14"/>
        <v>1713.2</v>
      </c>
    </row>
    <row r="189" spans="2:11" s="85" customFormat="1" ht="60">
      <c r="B189" s="82" t="s">
        <v>159</v>
      </c>
      <c r="C189" s="80" t="s">
        <v>482</v>
      </c>
      <c r="D189" s="80" t="s">
        <v>356</v>
      </c>
      <c r="E189" s="84" t="s">
        <v>155</v>
      </c>
      <c r="F189" s="80"/>
      <c r="G189" s="80"/>
      <c r="H189" s="187">
        <f aca="true" t="shared" si="21" ref="H189:I191">H190</f>
        <v>1042.5</v>
      </c>
      <c r="I189" s="187">
        <f t="shared" si="21"/>
        <v>0</v>
      </c>
      <c r="J189" s="187">
        <f t="shared" si="13"/>
        <v>0</v>
      </c>
      <c r="K189" s="187">
        <f t="shared" si="14"/>
        <v>1042.5</v>
      </c>
    </row>
    <row r="190" spans="2:11" s="85" customFormat="1" ht="15.75">
      <c r="B190" s="168" t="s">
        <v>529</v>
      </c>
      <c r="C190" s="80" t="s">
        <v>482</v>
      </c>
      <c r="D190" s="80" t="s">
        <v>356</v>
      </c>
      <c r="E190" s="84" t="s">
        <v>155</v>
      </c>
      <c r="F190" s="80" t="s">
        <v>287</v>
      </c>
      <c r="G190" s="80"/>
      <c r="H190" s="187">
        <f t="shared" si="21"/>
        <v>1042.5</v>
      </c>
      <c r="I190" s="187">
        <f t="shared" si="21"/>
        <v>0</v>
      </c>
      <c r="J190" s="187">
        <f t="shared" si="13"/>
        <v>0</v>
      </c>
      <c r="K190" s="187">
        <f t="shared" si="14"/>
        <v>1042.5</v>
      </c>
    </row>
    <row r="191" spans="2:11" s="85" customFormat="1" ht="30">
      <c r="B191" s="82" t="s">
        <v>158</v>
      </c>
      <c r="C191" s="80" t="s">
        <v>482</v>
      </c>
      <c r="D191" s="80" t="s">
        <v>356</v>
      </c>
      <c r="E191" s="84" t="s">
        <v>155</v>
      </c>
      <c r="F191" s="80" t="s">
        <v>320</v>
      </c>
      <c r="G191" s="80"/>
      <c r="H191" s="187">
        <f t="shared" si="21"/>
        <v>1042.5</v>
      </c>
      <c r="I191" s="187">
        <f t="shared" si="21"/>
        <v>0</v>
      </c>
      <c r="J191" s="187">
        <f t="shared" si="13"/>
        <v>0</v>
      </c>
      <c r="K191" s="187">
        <f t="shared" si="14"/>
        <v>1042.5</v>
      </c>
    </row>
    <row r="192" spans="2:11" s="85" customFormat="1" ht="32.25" customHeight="1">
      <c r="B192" s="82" t="s">
        <v>156</v>
      </c>
      <c r="C192" s="80" t="s">
        <v>482</v>
      </c>
      <c r="D192" s="80" t="s">
        <v>356</v>
      </c>
      <c r="E192" s="84" t="s">
        <v>155</v>
      </c>
      <c r="F192" s="80" t="s">
        <v>320</v>
      </c>
      <c r="G192" s="80" t="s">
        <v>157</v>
      </c>
      <c r="H192" s="187">
        <v>1042.5</v>
      </c>
      <c r="I192" s="187">
        <v>0</v>
      </c>
      <c r="J192" s="187">
        <f t="shared" si="13"/>
        <v>0</v>
      </c>
      <c r="K192" s="187">
        <f t="shared" si="14"/>
        <v>1042.5</v>
      </c>
    </row>
    <row r="193" spans="2:11" s="85" customFormat="1" ht="45.75">
      <c r="B193" s="89" t="s">
        <v>359</v>
      </c>
      <c r="C193" s="80" t="s">
        <v>482</v>
      </c>
      <c r="D193" s="80" t="s">
        <v>356</v>
      </c>
      <c r="E193" s="80" t="s">
        <v>358</v>
      </c>
      <c r="F193" s="80"/>
      <c r="G193" s="80"/>
      <c r="H193" s="187">
        <f>H194</f>
        <v>670.7</v>
      </c>
      <c r="I193" s="187">
        <f>I194</f>
        <v>0</v>
      </c>
      <c r="J193" s="187">
        <f t="shared" si="13"/>
        <v>0</v>
      </c>
      <c r="K193" s="187">
        <f t="shared" si="14"/>
        <v>670.7</v>
      </c>
    </row>
    <row r="194" spans="2:11" s="85" customFormat="1" ht="15.75">
      <c r="B194" s="81" t="s">
        <v>529</v>
      </c>
      <c r="C194" s="80" t="s">
        <v>482</v>
      </c>
      <c r="D194" s="80" t="s">
        <v>356</v>
      </c>
      <c r="E194" s="80" t="s">
        <v>358</v>
      </c>
      <c r="F194" s="147">
        <v>800</v>
      </c>
      <c r="G194" s="171"/>
      <c r="H194" s="187">
        <f>H195</f>
        <v>670.7</v>
      </c>
      <c r="I194" s="187">
        <f>I195</f>
        <v>0</v>
      </c>
      <c r="J194" s="187">
        <f t="shared" si="13"/>
        <v>0</v>
      </c>
      <c r="K194" s="187">
        <f t="shared" si="14"/>
        <v>670.7</v>
      </c>
    </row>
    <row r="195" spans="2:11" s="85" customFormat="1" ht="30">
      <c r="B195" s="82" t="s">
        <v>321</v>
      </c>
      <c r="C195" s="80" t="s">
        <v>482</v>
      </c>
      <c r="D195" s="80" t="s">
        <v>356</v>
      </c>
      <c r="E195" s="80" t="s">
        <v>358</v>
      </c>
      <c r="F195" s="80" t="s">
        <v>320</v>
      </c>
      <c r="G195" s="80"/>
      <c r="H195" s="187">
        <f>H196+H197</f>
        <v>670.7</v>
      </c>
      <c r="I195" s="187">
        <f>I196</f>
        <v>0</v>
      </c>
      <c r="J195" s="187">
        <f t="shared" si="13"/>
        <v>0</v>
      </c>
      <c r="K195" s="187">
        <f t="shared" si="14"/>
        <v>670.7</v>
      </c>
    </row>
    <row r="196" spans="2:11" s="85" customFormat="1" ht="15.75">
      <c r="B196" s="82" t="s">
        <v>512</v>
      </c>
      <c r="C196" s="80" t="s">
        <v>482</v>
      </c>
      <c r="D196" s="80" t="s">
        <v>356</v>
      </c>
      <c r="E196" s="80" t="s">
        <v>358</v>
      </c>
      <c r="F196" s="80" t="s">
        <v>320</v>
      </c>
      <c r="G196" s="80" t="s">
        <v>503</v>
      </c>
      <c r="H196" s="187">
        <v>185.1</v>
      </c>
      <c r="I196" s="187">
        <v>0</v>
      </c>
      <c r="J196" s="187">
        <f t="shared" si="13"/>
        <v>0</v>
      </c>
      <c r="K196" s="187">
        <f t="shared" si="14"/>
        <v>185.1</v>
      </c>
    </row>
    <row r="197" spans="2:11" s="85" customFormat="1" ht="15.75">
      <c r="B197" s="82" t="s">
        <v>498</v>
      </c>
      <c r="C197" s="80" t="s">
        <v>482</v>
      </c>
      <c r="D197" s="80" t="s">
        <v>356</v>
      </c>
      <c r="E197" s="80" t="s">
        <v>358</v>
      </c>
      <c r="F197" s="80" t="s">
        <v>320</v>
      </c>
      <c r="G197" s="80" t="s">
        <v>211</v>
      </c>
      <c r="H197" s="187">
        <v>485.6</v>
      </c>
      <c r="I197" s="187">
        <v>0</v>
      </c>
      <c r="J197" s="187">
        <f t="shared" si="13"/>
        <v>0</v>
      </c>
      <c r="K197" s="187">
        <f t="shared" si="14"/>
        <v>485.6</v>
      </c>
    </row>
    <row r="198" spans="2:11" s="85" customFormat="1" ht="15.75">
      <c r="B198" s="82" t="s">
        <v>561</v>
      </c>
      <c r="C198" s="80" t="s">
        <v>482</v>
      </c>
      <c r="D198" s="80" t="s">
        <v>560</v>
      </c>
      <c r="E198" s="80"/>
      <c r="F198" s="80"/>
      <c r="G198" s="80"/>
      <c r="H198" s="187">
        <f aca="true" t="shared" si="22" ref="H198:I201">H199</f>
        <v>400</v>
      </c>
      <c r="I198" s="187">
        <f t="shared" si="22"/>
        <v>400</v>
      </c>
      <c r="J198" s="187">
        <f t="shared" si="13"/>
        <v>100</v>
      </c>
      <c r="K198" s="187">
        <f t="shared" si="14"/>
        <v>0</v>
      </c>
    </row>
    <row r="199" spans="2:11" s="85" customFormat="1" ht="45.75">
      <c r="B199" s="81" t="s">
        <v>559</v>
      </c>
      <c r="C199" s="80" t="s">
        <v>482</v>
      </c>
      <c r="D199" s="80" t="s">
        <v>560</v>
      </c>
      <c r="E199" s="80" t="s">
        <v>558</v>
      </c>
      <c r="F199" s="78"/>
      <c r="G199" s="78"/>
      <c r="H199" s="187">
        <f t="shared" si="22"/>
        <v>400</v>
      </c>
      <c r="I199" s="187">
        <f t="shared" si="22"/>
        <v>400</v>
      </c>
      <c r="J199" s="187">
        <f t="shared" si="13"/>
        <v>100</v>
      </c>
      <c r="K199" s="187">
        <f t="shared" si="14"/>
        <v>0</v>
      </c>
    </row>
    <row r="200" spans="2:11" s="85" customFormat="1" ht="15.75">
      <c r="B200" s="81" t="s">
        <v>380</v>
      </c>
      <c r="C200" s="80" t="s">
        <v>482</v>
      </c>
      <c r="D200" s="80" t="s">
        <v>560</v>
      </c>
      <c r="E200" s="80" t="s">
        <v>558</v>
      </c>
      <c r="F200" s="80" t="s">
        <v>1</v>
      </c>
      <c r="G200" s="78"/>
      <c r="H200" s="187">
        <f t="shared" si="22"/>
        <v>400</v>
      </c>
      <c r="I200" s="187">
        <f t="shared" si="22"/>
        <v>400</v>
      </c>
      <c r="J200" s="187">
        <f t="shared" si="13"/>
        <v>100</v>
      </c>
      <c r="K200" s="187">
        <f t="shared" si="14"/>
        <v>0</v>
      </c>
    </row>
    <row r="201" spans="2:11" s="85" customFormat="1" ht="15.75">
      <c r="B201" s="82" t="s">
        <v>304</v>
      </c>
      <c r="C201" s="80" t="s">
        <v>482</v>
      </c>
      <c r="D201" s="80" t="s">
        <v>560</v>
      </c>
      <c r="E201" s="80" t="s">
        <v>558</v>
      </c>
      <c r="F201" s="80" t="s">
        <v>562</v>
      </c>
      <c r="G201" s="80"/>
      <c r="H201" s="187">
        <f t="shared" si="22"/>
        <v>400</v>
      </c>
      <c r="I201" s="187">
        <f t="shared" si="22"/>
        <v>400</v>
      </c>
      <c r="J201" s="187">
        <f t="shared" si="13"/>
        <v>100</v>
      </c>
      <c r="K201" s="187">
        <f t="shared" si="14"/>
        <v>0</v>
      </c>
    </row>
    <row r="202" spans="2:11" s="85" customFormat="1" ht="15.75">
      <c r="B202" s="82" t="s">
        <v>498</v>
      </c>
      <c r="C202" s="80" t="s">
        <v>482</v>
      </c>
      <c r="D202" s="80" t="s">
        <v>560</v>
      </c>
      <c r="E202" s="80" t="s">
        <v>558</v>
      </c>
      <c r="F202" s="80" t="s">
        <v>562</v>
      </c>
      <c r="G202" s="80" t="s">
        <v>211</v>
      </c>
      <c r="H202" s="187">
        <v>400</v>
      </c>
      <c r="I202" s="187">
        <v>400</v>
      </c>
      <c r="J202" s="187">
        <f t="shared" si="13"/>
        <v>100</v>
      </c>
      <c r="K202" s="187">
        <f t="shared" si="14"/>
        <v>0</v>
      </c>
    </row>
    <row r="203" spans="2:11" ht="15">
      <c r="B203" s="82" t="s">
        <v>456</v>
      </c>
      <c r="C203" s="80" t="s">
        <v>482</v>
      </c>
      <c r="D203" s="80" t="s">
        <v>457</v>
      </c>
      <c r="E203" s="80"/>
      <c r="F203" s="80"/>
      <c r="G203" s="80"/>
      <c r="H203" s="187">
        <f aca="true" t="shared" si="23" ref="H203:I207">H204</f>
        <v>150</v>
      </c>
      <c r="I203" s="187">
        <f t="shared" si="23"/>
        <v>0</v>
      </c>
      <c r="J203" s="187">
        <f t="shared" si="13"/>
        <v>0</v>
      </c>
      <c r="K203" s="187">
        <f t="shared" si="14"/>
        <v>150</v>
      </c>
    </row>
    <row r="204" spans="2:11" ht="15">
      <c r="B204" s="81" t="s">
        <v>514</v>
      </c>
      <c r="C204" s="80" t="s">
        <v>482</v>
      </c>
      <c r="D204" s="80" t="s">
        <v>457</v>
      </c>
      <c r="E204" s="83" t="s">
        <v>515</v>
      </c>
      <c r="F204" s="80"/>
      <c r="G204" s="80"/>
      <c r="H204" s="187">
        <f t="shared" si="23"/>
        <v>150</v>
      </c>
      <c r="I204" s="187">
        <f t="shared" si="23"/>
        <v>0</v>
      </c>
      <c r="J204" s="187">
        <f t="shared" si="13"/>
        <v>0</v>
      </c>
      <c r="K204" s="187">
        <f t="shared" si="14"/>
        <v>150</v>
      </c>
    </row>
    <row r="205" spans="2:11" ht="30">
      <c r="B205" s="82" t="s">
        <v>14</v>
      </c>
      <c r="C205" s="80" t="s">
        <v>482</v>
      </c>
      <c r="D205" s="80" t="s">
        <v>457</v>
      </c>
      <c r="E205" s="83" t="s">
        <v>15</v>
      </c>
      <c r="F205" s="80"/>
      <c r="G205" s="80"/>
      <c r="H205" s="187">
        <f t="shared" si="23"/>
        <v>150</v>
      </c>
      <c r="I205" s="187">
        <f t="shared" si="23"/>
        <v>0</v>
      </c>
      <c r="J205" s="187">
        <f t="shared" si="13"/>
        <v>0</v>
      </c>
      <c r="K205" s="187">
        <f t="shared" si="14"/>
        <v>150</v>
      </c>
    </row>
    <row r="206" spans="2:11" ht="15">
      <c r="B206" s="81" t="s">
        <v>524</v>
      </c>
      <c r="C206" s="80" t="s">
        <v>482</v>
      </c>
      <c r="D206" s="80" t="s">
        <v>457</v>
      </c>
      <c r="E206" s="83" t="s">
        <v>15</v>
      </c>
      <c r="F206" s="80" t="s">
        <v>525</v>
      </c>
      <c r="G206" s="80"/>
      <c r="H206" s="187">
        <f t="shared" si="23"/>
        <v>150</v>
      </c>
      <c r="I206" s="187">
        <f t="shared" si="23"/>
        <v>0</v>
      </c>
      <c r="J206" s="187">
        <f t="shared" si="13"/>
        <v>0</v>
      </c>
      <c r="K206" s="187">
        <f t="shared" si="14"/>
        <v>150</v>
      </c>
    </row>
    <row r="207" spans="2:11" ht="30">
      <c r="B207" s="81" t="s">
        <v>526</v>
      </c>
      <c r="C207" s="80" t="s">
        <v>482</v>
      </c>
      <c r="D207" s="80" t="s">
        <v>457</v>
      </c>
      <c r="E207" s="83" t="s">
        <v>15</v>
      </c>
      <c r="F207" s="80" t="s">
        <v>527</v>
      </c>
      <c r="G207" s="80"/>
      <c r="H207" s="187">
        <f t="shared" si="23"/>
        <v>150</v>
      </c>
      <c r="I207" s="187">
        <f t="shared" si="23"/>
        <v>0</v>
      </c>
      <c r="J207" s="187">
        <f aca="true" t="shared" si="24" ref="J207:J273">I207/H207*100</f>
        <v>0</v>
      </c>
      <c r="K207" s="187">
        <f aca="true" t="shared" si="25" ref="K207:K273">H207-I207</f>
        <v>150</v>
      </c>
    </row>
    <row r="208" spans="2:11" ht="15">
      <c r="B208" s="82" t="s">
        <v>512</v>
      </c>
      <c r="C208" s="80" t="s">
        <v>482</v>
      </c>
      <c r="D208" s="80" t="s">
        <v>457</v>
      </c>
      <c r="E208" s="83" t="s">
        <v>15</v>
      </c>
      <c r="F208" s="80" t="s">
        <v>527</v>
      </c>
      <c r="G208" s="80" t="s">
        <v>503</v>
      </c>
      <c r="H208" s="187">
        <v>150</v>
      </c>
      <c r="I208" s="187">
        <v>0</v>
      </c>
      <c r="J208" s="187">
        <f t="shared" si="24"/>
        <v>0</v>
      </c>
      <c r="K208" s="187">
        <f t="shared" si="25"/>
        <v>150</v>
      </c>
    </row>
    <row r="209" spans="2:11" s="85" customFormat="1" ht="15.75">
      <c r="B209" s="90" t="s">
        <v>434</v>
      </c>
      <c r="C209" s="78" t="s">
        <v>483</v>
      </c>
      <c r="D209" s="78"/>
      <c r="E209" s="78"/>
      <c r="F209" s="78"/>
      <c r="G209" s="78"/>
      <c r="H209" s="197">
        <f>H212+H230+H284+H351</f>
        <v>114601.69999999998</v>
      </c>
      <c r="I209" s="197">
        <f>I212+I230+I284+I351</f>
        <v>66861.7</v>
      </c>
      <c r="J209" s="197">
        <f t="shared" si="24"/>
        <v>58.34267729012746</v>
      </c>
      <c r="K209" s="197">
        <f t="shared" si="25"/>
        <v>47739.999999999985</v>
      </c>
    </row>
    <row r="210" spans="2:11" ht="15.75">
      <c r="B210" s="82" t="s">
        <v>512</v>
      </c>
      <c r="C210" s="140"/>
      <c r="D210" s="78"/>
      <c r="E210" s="78"/>
      <c r="F210" s="78"/>
      <c r="G210" s="80" t="s">
        <v>503</v>
      </c>
      <c r="H210" s="187">
        <f>H217+H219+H229+H250+H252+H256+H258+H268+H273+H278+H283+H295+H300+H306+H311+H316+H321+H324+H327+H332+H334+H340+H345+H350+H356+H359+H362+H262</f>
        <v>42362.3</v>
      </c>
      <c r="I210" s="187">
        <f>I217+I219+I229+I250+I252+I256+I258+I268+I273+I278+I283+I295+I300+I306+I311+I316+I321+I324+I327+I332+I334+I340+I345+I350+I356+I359+I362+I262</f>
        <v>23117.399999999998</v>
      </c>
      <c r="J210" s="187">
        <f t="shared" si="24"/>
        <v>54.57069139305466</v>
      </c>
      <c r="K210" s="187">
        <f t="shared" si="25"/>
        <v>19244.900000000005</v>
      </c>
    </row>
    <row r="211" spans="2:11" ht="15.75">
      <c r="B211" s="82" t="s">
        <v>498</v>
      </c>
      <c r="C211" s="140"/>
      <c r="D211" s="78"/>
      <c r="E211" s="78"/>
      <c r="F211" s="78"/>
      <c r="G211" s="80" t="s">
        <v>211</v>
      </c>
      <c r="H211" s="187">
        <f>H223+H239+H243+H246+H289+H235</f>
        <v>72239.4</v>
      </c>
      <c r="I211" s="187">
        <f>I223+I239+I243+I246+I289+I235</f>
        <v>43744.299999999996</v>
      </c>
      <c r="J211" s="187">
        <f t="shared" si="24"/>
        <v>60.55462808384344</v>
      </c>
      <c r="K211" s="187">
        <f t="shared" si="25"/>
        <v>28495.1</v>
      </c>
    </row>
    <row r="212" spans="2:11" s="85" customFormat="1" ht="15.75">
      <c r="B212" s="82" t="s">
        <v>435</v>
      </c>
      <c r="C212" s="80" t="s">
        <v>483</v>
      </c>
      <c r="D212" s="80" t="s">
        <v>484</v>
      </c>
      <c r="E212" s="80"/>
      <c r="F212" s="80"/>
      <c r="G212" s="80"/>
      <c r="H212" s="187">
        <f>H213+H224</f>
        <v>19808.6</v>
      </c>
      <c r="I212" s="187">
        <f>I213+I224</f>
        <v>11505.4</v>
      </c>
      <c r="J212" s="187">
        <f t="shared" si="24"/>
        <v>58.08285290227477</v>
      </c>
      <c r="K212" s="187">
        <f t="shared" si="25"/>
        <v>8303.199999999999</v>
      </c>
    </row>
    <row r="213" spans="2:11" ht="15">
      <c r="B213" s="81" t="s">
        <v>514</v>
      </c>
      <c r="C213" s="80" t="s">
        <v>483</v>
      </c>
      <c r="D213" s="80" t="s">
        <v>484</v>
      </c>
      <c r="E213" s="83" t="s">
        <v>515</v>
      </c>
      <c r="F213" s="80"/>
      <c r="G213" s="80"/>
      <c r="H213" s="187">
        <f>H214+H220</f>
        <v>19798.6</v>
      </c>
      <c r="I213" s="187">
        <f>I214+I220</f>
        <v>11495.4</v>
      </c>
      <c r="J213" s="187">
        <f t="shared" si="24"/>
        <v>58.06168112896872</v>
      </c>
      <c r="K213" s="187">
        <f t="shared" si="25"/>
        <v>8303.199999999999</v>
      </c>
    </row>
    <row r="214" spans="2:11" ht="30">
      <c r="B214" s="82" t="s">
        <v>16</v>
      </c>
      <c r="C214" s="80" t="s">
        <v>483</v>
      </c>
      <c r="D214" s="80" t="s">
        <v>484</v>
      </c>
      <c r="E214" s="83" t="s">
        <v>17</v>
      </c>
      <c r="F214" s="80"/>
      <c r="G214" s="80"/>
      <c r="H214" s="187">
        <f>H215</f>
        <v>11536.6</v>
      </c>
      <c r="I214" s="187">
        <f>I215</f>
        <v>7128.2</v>
      </c>
      <c r="J214" s="187">
        <f t="shared" si="24"/>
        <v>61.78770174921554</v>
      </c>
      <c r="K214" s="187">
        <f t="shared" si="25"/>
        <v>4408.400000000001</v>
      </c>
    </row>
    <row r="215" spans="2:11" ht="30">
      <c r="B215" s="82" t="s">
        <v>8</v>
      </c>
      <c r="C215" s="80" t="s">
        <v>483</v>
      </c>
      <c r="D215" s="80" t="s">
        <v>484</v>
      </c>
      <c r="E215" s="83" t="s">
        <v>17</v>
      </c>
      <c r="F215" s="80" t="s">
        <v>9</v>
      </c>
      <c r="G215" s="80"/>
      <c r="H215" s="187">
        <f>H216+H218</f>
        <v>11536.6</v>
      </c>
      <c r="I215" s="187">
        <f>I216+I218</f>
        <v>7128.2</v>
      </c>
      <c r="J215" s="187">
        <f t="shared" si="24"/>
        <v>61.78770174921554</v>
      </c>
      <c r="K215" s="187">
        <f t="shared" si="25"/>
        <v>4408.400000000001</v>
      </c>
    </row>
    <row r="216" spans="2:11" ht="45">
      <c r="B216" s="82" t="s">
        <v>382</v>
      </c>
      <c r="C216" s="80" t="s">
        <v>483</v>
      </c>
      <c r="D216" s="80" t="s">
        <v>484</v>
      </c>
      <c r="E216" s="83" t="s">
        <v>17</v>
      </c>
      <c r="F216" s="80" t="s">
        <v>381</v>
      </c>
      <c r="G216" s="80"/>
      <c r="H216" s="187">
        <f>H217</f>
        <v>11294</v>
      </c>
      <c r="I216" s="187">
        <f>I217</f>
        <v>7102.7</v>
      </c>
      <c r="J216" s="187">
        <f t="shared" si="24"/>
        <v>62.889144678590405</v>
      </c>
      <c r="K216" s="187">
        <f t="shared" si="25"/>
        <v>4191.3</v>
      </c>
    </row>
    <row r="217" spans="2:11" ht="15">
      <c r="B217" s="82" t="s">
        <v>512</v>
      </c>
      <c r="C217" s="80" t="s">
        <v>483</v>
      </c>
      <c r="D217" s="80" t="s">
        <v>484</v>
      </c>
      <c r="E217" s="83" t="s">
        <v>17</v>
      </c>
      <c r="F217" s="80" t="s">
        <v>381</v>
      </c>
      <c r="G217" s="80" t="s">
        <v>503</v>
      </c>
      <c r="H217" s="187">
        <v>11294</v>
      </c>
      <c r="I217" s="187">
        <v>7102.7</v>
      </c>
      <c r="J217" s="187">
        <f t="shared" si="24"/>
        <v>62.889144678590405</v>
      </c>
      <c r="K217" s="187">
        <f t="shared" si="25"/>
        <v>4191.3</v>
      </c>
    </row>
    <row r="218" spans="2:11" ht="15">
      <c r="B218" s="82" t="s">
        <v>131</v>
      </c>
      <c r="C218" s="80" t="s">
        <v>483</v>
      </c>
      <c r="D218" s="80" t="s">
        <v>484</v>
      </c>
      <c r="E218" s="83" t="s">
        <v>17</v>
      </c>
      <c r="F218" s="140">
        <v>612</v>
      </c>
      <c r="G218" s="80"/>
      <c r="H218" s="187">
        <f>H219</f>
        <v>242.6</v>
      </c>
      <c r="I218" s="187">
        <f>I219</f>
        <v>25.5</v>
      </c>
      <c r="J218" s="187">
        <f t="shared" si="24"/>
        <v>10.511129431162407</v>
      </c>
      <c r="K218" s="187">
        <f t="shared" si="25"/>
        <v>217.1</v>
      </c>
    </row>
    <row r="219" spans="2:11" ht="15">
      <c r="B219" s="82" t="s">
        <v>512</v>
      </c>
      <c r="C219" s="80" t="s">
        <v>483</v>
      </c>
      <c r="D219" s="80" t="s">
        <v>484</v>
      </c>
      <c r="E219" s="83" t="s">
        <v>17</v>
      </c>
      <c r="F219" s="140">
        <v>612</v>
      </c>
      <c r="G219" s="80" t="s">
        <v>503</v>
      </c>
      <c r="H219" s="187">
        <v>242.6</v>
      </c>
      <c r="I219" s="187">
        <v>25.5</v>
      </c>
      <c r="J219" s="187">
        <f t="shared" si="24"/>
        <v>10.511129431162407</v>
      </c>
      <c r="K219" s="187">
        <f t="shared" si="25"/>
        <v>217.1</v>
      </c>
    </row>
    <row r="220" spans="2:11" ht="120">
      <c r="B220" s="81" t="s">
        <v>168</v>
      </c>
      <c r="C220" s="80" t="s">
        <v>483</v>
      </c>
      <c r="D220" s="80" t="s">
        <v>484</v>
      </c>
      <c r="E220" s="84" t="s">
        <v>18</v>
      </c>
      <c r="F220" s="140"/>
      <c r="G220" s="80"/>
      <c r="H220" s="187">
        <f aca="true" t="shared" si="26" ref="H220:I222">H221</f>
        <v>8262</v>
      </c>
      <c r="I220" s="187">
        <f t="shared" si="26"/>
        <v>4367.2</v>
      </c>
      <c r="J220" s="187">
        <f t="shared" si="24"/>
        <v>52.85887194383926</v>
      </c>
      <c r="K220" s="187">
        <f t="shared" si="25"/>
        <v>3894.8</v>
      </c>
    </row>
    <row r="221" spans="2:11" ht="30">
      <c r="B221" s="82" t="s">
        <v>8</v>
      </c>
      <c r="C221" s="80" t="s">
        <v>483</v>
      </c>
      <c r="D221" s="80" t="s">
        <v>484</v>
      </c>
      <c r="E221" s="84" t="s">
        <v>18</v>
      </c>
      <c r="F221" s="80" t="s">
        <v>9</v>
      </c>
      <c r="G221" s="80"/>
      <c r="H221" s="187">
        <f t="shared" si="26"/>
        <v>8262</v>
      </c>
      <c r="I221" s="187">
        <f t="shared" si="26"/>
        <v>4367.2</v>
      </c>
      <c r="J221" s="187">
        <f t="shared" si="24"/>
        <v>52.85887194383926</v>
      </c>
      <c r="K221" s="187">
        <f t="shared" si="25"/>
        <v>3894.8</v>
      </c>
    </row>
    <row r="222" spans="2:11" ht="45">
      <c r="B222" s="82" t="s">
        <v>382</v>
      </c>
      <c r="C222" s="80" t="s">
        <v>483</v>
      </c>
      <c r="D222" s="80" t="s">
        <v>484</v>
      </c>
      <c r="E222" s="84" t="s">
        <v>18</v>
      </c>
      <c r="F222" s="80" t="s">
        <v>381</v>
      </c>
      <c r="G222" s="80"/>
      <c r="H222" s="187">
        <f t="shared" si="26"/>
        <v>8262</v>
      </c>
      <c r="I222" s="187">
        <f t="shared" si="26"/>
        <v>4367.2</v>
      </c>
      <c r="J222" s="187">
        <f t="shared" si="24"/>
        <v>52.85887194383926</v>
      </c>
      <c r="K222" s="187">
        <f t="shared" si="25"/>
        <v>3894.8</v>
      </c>
    </row>
    <row r="223" spans="2:11" ht="15">
      <c r="B223" s="82" t="s">
        <v>498</v>
      </c>
      <c r="C223" s="80" t="s">
        <v>483</v>
      </c>
      <c r="D223" s="80" t="s">
        <v>484</v>
      </c>
      <c r="E223" s="84" t="s">
        <v>18</v>
      </c>
      <c r="F223" s="80" t="s">
        <v>381</v>
      </c>
      <c r="G223" s="80" t="s">
        <v>211</v>
      </c>
      <c r="H223" s="187">
        <v>8262</v>
      </c>
      <c r="I223" s="187">
        <v>4367.2</v>
      </c>
      <c r="J223" s="187">
        <f t="shared" si="24"/>
        <v>52.85887194383926</v>
      </c>
      <c r="K223" s="187">
        <f t="shared" si="25"/>
        <v>3894.8</v>
      </c>
    </row>
    <row r="224" spans="2:11" ht="30">
      <c r="B224" s="82" t="s">
        <v>576</v>
      </c>
      <c r="C224" s="80" t="s">
        <v>483</v>
      </c>
      <c r="D224" s="80" t="s">
        <v>484</v>
      </c>
      <c r="E224" s="83" t="s">
        <v>577</v>
      </c>
      <c r="F224" s="140"/>
      <c r="G224" s="80"/>
      <c r="H224" s="187">
        <f aca="true" t="shared" si="27" ref="H224:I228">H225</f>
        <v>10</v>
      </c>
      <c r="I224" s="187">
        <f t="shared" si="27"/>
        <v>10</v>
      </c>
      <c r="J224" s="187">
        <f t="shared" si="24"/>
        <v>100</v>
      </c>
      <c r="K224" s="187">
        <f t="shared" si="25"/>
        <v>0</v>
      </c>
    </row>
    <row r="225" spans="2:11" ht="45">
      <c r="B225" s="82" t="s">
        <v>19</v>
      </c>
      <c r="C225" s="80" t="s">
        <v>483</v>
      </c>
      <c r="D225" s="80" t="s">
        <v>484</v>
      </c>
      <c r="E225" s="83" t="s">
        <v>20</v>
      </c>
      <c r="F225" s="140"/>
      <c r="G225" s="80"/>
      <c r="H225" s="187">
        <f t="shared" si="27"/>
        <v>10</v>
      </c>
      <c r="I225" s="187">
        <f t="shared" si="27"/>
        <v>10</v>
      </c>
      <c r="J225" s="187">
        <f t="shared" si="24"/>
        <v>100</v>
      </c>
      <c r="K225" s="187">
        <f t="shared" si="25"/>
        <v>0</v>
      </c>
    </row>
    <row r="226" spans="2:11" ht="45">
      <c r="B226" s="82" t="s">
        <v>21</v>
      </c>
      <c r="C226" s="80" t="s">
        <v>483</v>
      </c>
      <c r="D226" s="80" t="s">
        <v>484</v>
      </c>
      <c r="E226" s="84" t="s">
        <v>22</v>
      </c>
      <c r="F226" s="140"/>
      <c r="G226" s="80"/>
      <c r="H226" s="187">
        <f t="shared" si="27"/>
        <v>10</v>
      </c>
      <c r="I226" s="187">
        <f t="shared" si="27"/>
        <v>10</v>
      </c>
      <c r="J226" s="187">
        <f t="shared" si="24"/>
        <v>100</v>
      </c>
      <c r="K226" s="187">
        <f t="shared" si="25"/>
        <v>0</v>
      </c>
    </row>
    <row r="227" spans="2:11" ht="30">
      <c r="B227" s="82" t="s">
        <v>8</v>
      </c>
      <c r="C227" s="80" t="s">
        <v>483</v>
      </c>
      <c r="D227" s="80" t="s">
        <v>484</v>
      </c>
      <c r="E227" s="84" t="s">
        <v>22</v>
      </c>
      <c r="F227" s="80" t="s">
        <v>9</v>
      </c>
      <c r="G227" s="80"/>
      <c r="H227" s="187">
        <f t="shared" si="27"/>
        <v>10</v>
      </c>
      <c r="I227" s="187">
        <f t="shared" si="27"/>
        <v>10</v>
      </c>
      <c r="J227" s="187">
        <f t="shared" si="24"/>
        <v>100</v>
      </c>
      <c r="K227" s="187">
        <f t="shared" si="25"/>
        <v>0</v>
      </c>
    </row>
    <row r="228" spans="2:11" ht="15">
      <c r="B228" s="82" t="s">
        <v>131</v>
      </c>
      <c r="C228" s="80" t="s">
        <v>483</v>
      </c>
      <c r="D228" s="80" t="s">
        <v>484</v>
      </c>
      <c r="E228" s="84" t="s">
        <v>22</v>
      </c>
      <c r="F228" s="140">
        <v>612</v>
      </c>
      <c r="G228" s="80"/>
      <c r="H228" s="187">
        <f t="shared" si="27"/>
        <v>10</v>
      </c>
      <c r="I228" s="187">
        <f t="shared" si="27"/>
        <v>10</v>
      </c>
      <c r="J228" s="187">
        <f t="shared" si="24"/>
        <v>100</v>
      </c>
      <c r="K228" s="187">
        <f t="shared" si="25"/>
        <v>0</v>
      </c>
    </row>
    <row r="229" spans="2:11" ht="15">
      <c r="B229" s="82" t="s">
        <v>512</v>
      </c>
      <c r="C229" s="80" t="s">
        <v>483</v>
      </c>
      <c r="D229" s="80" t="s">
        <v>484</v>
      </c>
      <c r="E229" s="84" t="s">
        <v>22</v>
      </c>
      <c r="F229" s="140">
        <v>612</v>
      </c>
      <c r="G229" s="80" t="s">
        <v>503</v>
      </c>
      <c r="H229" s="187">
        <v>10</v>
      </c>
      <c r="I229" s="187">
        <v>10</v>
      </c>
      <c r="J229" s="187">
        <f t="shared" si="24"/>
        <v>100</v>
      </c>
      <c r="K229" s="187">
        <f t="shared" si="25"/>
        <v>0</v>
      </c>
    </row>
    <row r="230" spans="2:11" s="85" customFormat="1" ht="15.75">
      <c r="B230" s="82" t="s">
        <v>436</v>
      </c>
      <c r="C230" s="80" t="s">
        <v>483</v>
      </c>
      <c r="D230" s="80" t="s">
        <v>485</v>
      </c>
      <c r="E230" s="80"/>
      <c r="F230" s="80"/>
      <c r="G230" s="80"/>
      <c r="H230" s="187">
        <f>H231+H263</f>
        <v>92465.79999999999</v>
      </c>
      <c r="I230" s="187">
        <f>I231+I263</f>
        <v>54523</v>
      </c>
      <c r="J230" s="187">
        <f t="shared" si="24"/>
        <v>58.965585113631214</v>
      </c>
      <c r="K230" s="187">
        <f t="shared" si="25"/>
        <v>37942.79999999999</v>
      </c>
    </row>
    <row r="231" spans="2:13" s="85" customFormat="1" ht="15.75">
      <c r="B231" s="81" t="s">
        <v>514</v>
      </c>
      <c r="C231" s="80" t="s">
        <v>483</v>
      </c>
      <c r="D231" s="80" t="s">
        <v>485</v>
      </c>
      <c r="E231" s="83" t="s">
        <v>515</v>
      </c>
      <c r="F231" s="80"/>
      <c r="G231" s="80"/>
      <c r="H231" s="187">
        <f>H232+H236+H240+H244+H247+H253+H259</f>
        <v>91791.49999999999</v>
      </c>
      <c r="I231" s="187">
        <f>I232+I236+I240+I244+I247+I253+I259</f>
        <v>54452</v>
      </c>
      <c r="J231" s="187">
        <f t="shared" si="24"/>
        <v>59.32139686136517</v>
      </c>
      <c r="K231" s="187">
        <f t="shared" si="25"/>
        <v>37339.499999999985</v>
      </c>
      <c r="L231" s="85" t="s">
        <v>145</v>
      </c>
      <c r="M231" s="255">
        <f>I250+I252+I256+I258+I262+I268+I273+I278+I283</f>
        <v>15168.2</v>
      </c>
    </row>
    <row r="232" spans="2:13" s="85" customFormat="1" ht="30.75">
      <c r="B232" s="81" t="s">
        <v>170</v>
      </c>
      <c r="C232" s="80" t="s">
        <v>483</v>
      </c>
      <c r="D232" s="80" t="s">
        <v>485</v>
      </c>
      <c r="E232" s="84" t="s">
        <v>24</v>
      </c>
      <c r="F232" s="83"/>
      <c r="G232" s="78"/>
      <c r="H232" s="187">
        <v>1901.7</v>
      </c>
      <c r="I232" s="187">
        <f>I233</f>
        <v>1083.1</v>
      </c>
      <c r="J232" s="187">
        <f t="shared" si="24"/>
        <v>56.95430404375033</v>
      </c>
      <c r="K232" s="187">
        <f t="shared" si="25"/>
        <v>818.6000000000001</v>
      </c>
      <c r="L232" s="85" t="s">
        <v>146</v>
      </c>
      <c r="M232" s="255">
        <f>I235+I239+I243+I246</f>
        <v>39354.799999999996</v>
      </c>
    </row>
    <row r="233" spans="2:12" s="85" customFormat="1" ht="30">
      <c r="B233" s="82" t="s">
        <v>8</v>
      </c>
      <c r="C233" s="80" t="s">
        <v>483</v>
      </c>
      <c r="D233" s="80" t="s">
        <v>485</v>
      </c>
      <c r="E233" s="84" t="s">
        <v>24</v>
      </c>
      <c r="F233" s="80" t="s">
        <v>9</v>
      </c>
      <c r="G233" s="80"/>
      <c r="H233" s="187">
        <v>1901.7</v>
      </c>
      <c r="I233" s="187">
        <f>I234</f>
        <v>1083.1</v>
      </c>
      <c r="J233" s="187">
        <f t="shared" si="24"/>
        <v>56.95430404375033</v>
      </c>
      <c r="K233" s="187">
        <f t="shared" si="25"/>
        <v>818.6000000000001</v>
      </c>
      <c r="L233" s="85" t="s">
        <v>147</v>
      </c>
    </row>
    <row r="234" spans="2:11" s="85" customFormat="1" ht="45">
      <c r="B234" s="82" t="s">
        <v>382</v>
      </c>
      <c r="C234" s="80" t="s">
        <v>483</v>
      </c>
      <c r="D234" s="80" t="s">
        <v>485</v>
      </c>
      <c r="E234" s="84" t="s">
        <v>24</v>
      </c>
      <c r="F234" s="80" t="s">
        <v>381</v>
      </c>
      <c r="G234" s="80"/>
      <c r="H234" s="187">
        <v>1901.7</v>
      </c>
      <c r="I234" s="187">
        <f>I235</f>
        <v>1083.1</v>
      </c>
      <c r="J234" s="187">
        <f t="shared" si="24"/>
        <v>56.95430404375033</v>
      </c>
      <c r="K234" s="187">
        <f t="shared" si="25"/>
        <v>818.6000000000001</v>
      </c>
    </row>
    <row r="235" spans="2:11" s="85" customFormat="1" ht="15.75">
      <c r="B235" s="82" t="s">
        <v>498</v>
      </c>
      <c r="C235" s="80" t="s">
        <v>483</v>
      </c>
      <c r="D235" s="80" t="s">
        <v>485</v>
      </c>
      <c r="E235" s="84" t="s">
        <v>24</v>
      </c>
      <c r="F235" s="80" t="s">
        <v>381</v>
      </c>
      <c r="G235" s="80" t="s">
        <v>211</v>
      </c>
      <c r="H235" s="187">
        <v>1901.7</v>
      </c>
      <c r="I235" s="187">
        <v>1083.1</v>
      </c>
      <c r="J235" s="187">
        <f t="shared" si="24"/>
        <v>56.95430404375033</v>
      </c>
      <c r="K235" s="187">
        <f t="shared" si="25"/>
        <v>818.6000000000001</v>
      </c>
    </row>
    <row r="236" spans="2:11" s="85" customFormat="1" ht="120.75">
      <c r="B236" s="81" t="s">
        <v>168</v>
      </c>
      <c r="C236" s="80" t="s">
        <v>483</v>
      </c>
      <c r="D236" s="80" t="s">
        <v>485</v>
      </c>
      <c r="E236" s="84" t="s">
        <v>18</v>
      </c>
      <c r="F236" s="140"/>
      <c r="G236" s="80"/>
      <c r="H236" s="187">
        <f aca="true" t="shared" si="28" ref="H236:I238">H237</f>
        <v>57868.7</v>
      </c>
      <c r="I236" s="187">
        <f t="shared" si="28"/>
        <v>35290.2</v>
      </c>
      <c r="J236" s="187">
        <f t="shared" si="24"/>
        <v>60.98322581983007</v>
      </c>
      <c r="K236" s="187">
        <f t="shared" si="25"/>
        <v>22578.5</v>
      </c>
    </row>
    <row r="237" spans="2:11" s="85" customFormat="1" ht="30">
      <c r="B237" s="82" t="s">
        <v>8</v>
      </c>
      <c r="C237" s="80" t="s">
        <v>483</v>
      </c>
      <c r="D237" s="80" t="s">
        <v>485</v>
      </c>
      <c r="E237" s="84" t="s">
        <v>18</v>
      </c>
      <c r="F237" s="80" t="s">
        <v>9</v>
      </c>
      <c r="G237" s="80"/>
      <c r="H237" s="187">
        <f t="shared" si="28"/>
        <v>57868.7</v>
      </c>
      <c r="I237" s="187">
        <f t="shared" si="28"/>
        <v>35290.2</v>
      </c>
      <c r="J237" s="187">
        <f t="shared" si="24"/>
        <v>60.98322581983007</v>
      </c>
      <c r="K237" s="187">
        <f t="shared" si="25"/>
        <v>22578.5</v>
      </c>
    </row>
    <row r="238" spans="2:11" s="85" customFormat="1" ht="45">
      <c r="B238" s="82" t="s">
        <v>382</v>
      </c>
      <c r="C238" s="80" t="s">
        <v>483</v>
      </c>
      <c r="D238" s="80" t="s">
        <v>485</v>
      </c>
      <c r="E238" s="84" t="s">
        <v>18</v>
      </c>
      <c r="F238" s="80" t="s">
        <v>381</v>
      </c>
      <c r="G238" s="80"/>
      <c r="H238" s="187">
        <f t="shared" si="28"/>
        <v>57868.7</v>
      </c>
      <c r="I238" s="187">
        <f t="shared" si="28"/>
        <v>35290.2</v>
      </c>
      <c r="J238" s="187">
        <f t="shared" si="24"/>
        <v>60.98322581983007</v>
      </c>
      <c r="K238" s="187">
        <f t="shared" si="25"/>
        <v>22578.5</v>
      </c>
    </row>
    <row r="239" spans="2:11" s="85" customFormat="1" ht="15.75">
      <c r="B239" s="82" t="s">
        <v>498</v>
      </c>
      <c r="C239" s="80" t="s">
        <v>483</v>
      </c>
      <c r="D239" s="80" t="s">
        <v>485</v>
      </c>
      <c r="E239" s="84" t="s">
        <v>18</v>
      </c>
      <c r="F239" s="80" t="s">
        <v>381</v>
      </c>
      <c r="G239" s="80" t="s">
        <v>211</v>
      </c>
      <c r="H239" s="187">
        <v>57868.7</v>
      </c>
      <c r="I239" s="187">
        <v>35290.2</v>
      </c>
      <c r="J239" s="187">
        <f t="shared" si="24"/>
        <v>60.98322581983007</v>
      </c>
      <c r="K239" s="187">
        <f t="shared" si="25"/>
        <v>22578.5</v>
      </c>
    </row>
    <row r="240" spans="2:11" s="85" customFormat="1" ht="45.75">
      <c r="B240" s="81" t="s">
        <v>169</v>
      </c>
      <c r="C240" s="80" t="s">
        <v>483</v>
      </c>
      <c r="D240" s="80" t="s">
        <v>485</v>
      </c>
      <c r="E240" s="83" t="s">
        <v>23</v>
      </c>
      <c r="F240" s="78"/>
      <c r="G240" s="78"/>
      <c r="H240" s="187">
        <f aca="true" t="shared" si="29" ref="H240:I242">H241</f>
        <v>3155.3</v>
      </c>
      <c r="I240" s="187">
        <f t="shared" si="29"/>
        <v>2111.5</v>
      </c>
      <c r="J240" s="187">
        <f t="shared" si="24"/>
        <v>66.91915190314708</v>
      </c>
      <c r="K240" s="187">
        <f t="shared" si="25"/>
        <v>1043.8000000000002</v>
      </c>
    </row>
    <row r="241" spans="2:11" s="85" customFormat="1" ht="30">
      <c r="B241" s="82" t="s">
        <v>8</v>
      </c>
      <c r="C241" s="80" t="s">
        <v>483</v>
      </c>
      <c r="D241" s="80" t="s">
        <v>485</v>
      </c>
      <c r="E241" s="83" t="s">
        <v>23</v>
      </c>
      <c r="F241" s="80" t="s">
        <v>9</v>
      </c>
      <c r="G241" s="80"/>
      <c r="H241" s="187">
        <f t="shared" si="29"/>
        <v>3155.3</v>
      </c>
      <c r="I241" s="187">
        <f t="shared" si="29"/>
        <v>2111.5</v>
      </c>
      <c r="J241" s="187">
        <f t="shared" si="24"/>
        <v>66.91915190314708</v>
      </c>
      <c r="K241" s="187">
        <f t="shared" si="25"/>
        <v>1043.8000000000002</v>
      </c>
    </row>
    <row r="242" spans="2:11" s="85" customFormat="1" ht="45">
      <c r="B242" s="82" t="s">
        <v>382</v>
      </c>
      <c r="C242" s="80" t="s">
        <v>483</v>
      </c>
      <c r="D242" s="80" t="s">
        <v>485</v>
      </c>
      <c r="E242" s="83" t="s">
        <v>23</v>
      </c>
      <c r="F242" s="80" t="s">
        <v>381</v>
      </c>
      <c r="G242" s="80"/>
      <c r="H242" s="187">
        <f t="shared" si="29"/>
        <v>3155.3</v>
      </c>
      <c r="I242" s="187">
        <f t="shared" si="29"/>
        <v>2111.5</v>
      </c>
      <c r="J242" s="187">
        <f t="shared" si="24"/>
        <v>66.91915190314708</v>
      </c>
      <c r="K242" s="187">
        <f t="shared" si="25"/>
        <v>1043.8000000000002</v>
      </c>
    </row>
    <row r="243" spans="2:11" s="85" customFormat="1" ht="15.75">
      <c r="B243" s="82" t="s">
        <v>498</v>
      </c>
      <c r="C243" s="80" t="s">
        <v>483</v>
      </c>
      <c r="D243" s="80" t="s">
        <v>485</v>
      </c>
      <c r="E243" s="83" t="s">
        <v>23</v>
      </c>
      <c r="F243" s="80" t="s">
        <v>381</v>
      </c>
      <c r="G243" s="80" t="s">
        <v>211</v>
      </c>
      <c r="H243" s="187">
        <v>3155.3</v>
      </c>
      <c r="I243" s="187">
        <v>2111.5</v>
      </c>
      <c r="J243" s="187">
        <f t="shared" si="24"/>
        <v>66.91915190314708</v>
      </c>
      <c r="K243" s="187">
        <f t="shared" si="25"/>
        <v>1043.8000000000002</v>
      </c>
    </row>
    <row r="244" spans="2:11" s="85" customFormat="1" ht="45.75">
      <c r="B244" s="81" t="s">
        <v>559</v>
      </c>
      <c r="C244" s="80" t="s">
        <v>483</v>
      </c>
      <c r="D244" s="80" t="s">
        <v>485</v>
      </c>
      <c r="E244" s="80" t="s">
        <v>558</v>
      </c>
      <c r="F244" s="78"/>
      <c r="G244" s="78"/>
      <c r="H244" s="187">
        <f>H245</f>
        <v>970</v>
      </c>
      <c r="I244" s="187">
        <f>I245</f>
        <v>870</v>
      </c>
      <c r="J244" s="187">
        <f t="shared" si="24"/>
        <v>89.69072164948454</v>
      </c>
      <c r="K244" s="187">
        <f t="shared" si="25"/>
        <v>100</v>
      </c>
    </row>
    <row r="245" spans="2:11" s="85" customFormat="1" ht="15.75">
      <c r="B245" s="82" t="s">
        <v>131</v>
      </c>
      <c r="C245" s="80" t="s">
        <v>483</v>
      </c>
      <c r="D245" s="80" t="s">
        <v>485</v>
      </c>
      <c r="E245" s="80" t="s">
        <v>558</v>
      </c>
      <c r="F245" s="80" t="s">
        <v>132</v>
      </c>
      <c r="G245" s="80"/>
      <c r="H245" s="187">
        <f>H246</f>
        <v>970</v>
      </c>
      <c r="I245" s="187">
        <f>I246</f>
        <v>870</v>
      </c>
      <c r="J245" s="187">
        <f t="shared" si="24"/>
        <v>89.69072164948454</v>
      </c>
      <c r="K245" s="187">
        <f t="shared" si="25"/>
        <v>100</v>
      </c>
    </row>
    <row r="246" spans="2:11" s="85" customFormat="1" ht="15.75">
      <c r="B246" s="82" t="s">
        <v>498</v>
      </c>
      <c r="C246" s="80" t="s">
        <v>483</v>
      </c>
      <c r="D246" s="80" t="s">
        <v>485</v>
      </c>
      <c r="E246" s="80" t="s">
        <v>558</v>
      </c>
      <c r="F246" s="80" t="s">
        <v>132</v>
      </c>
      <c r="G246" s="80" t="s">
        <v>211</v>
      </c>
      <c r="H246" s="187">
        <v>970</v>
      </c>
      <c r="I246" s="187">
        <v>870</v>
      </c>
      <c r="J246" s="187">
        <f t="shared" si="24"/>
        <v>89.69072164948454</v>
      </c>
      <c r="K246" s="187">
        <f t="shared" si="25"/>
        <v>100</v>
      </c>
    </row>
    <row r="247" spans="2:11" s="85" customFormat="1" ht="30">
      <c r="B247" s="82" t="s">
        <v>171</v>
      </c>
      <c r="C247" s="80" t="s">
        <v>483</v>
      </c>
      <c r="D247" s="80" t="s">
        <v>485</v>
      </c>
      <c r="E247" s="83" t="s">
        <v>25</v>
      </c>
      <c r="F247" s="80"/>
      <c r="G247" s="80"/>
      <c r="H247" s="187">
        <f>H248</f>
        <v>21427.899999999998</v>
      </c>
      <c r="I247" s="187">
        <f>I248</f>
        <v>11483.9</v>
      </c>
      <c r="J247" s="187">
        <f t="shared" si="24"/>
        <v>53.59321258732774</v>
      </c>
      <c r="K247" s="187">
        <f t="shared" si="25"/>
        <v>9943.999999999998</v>
      </c>
    </row>
    <row r="248" spans="2:11" s="85" customFormat="1" ht="30">
      <c r="B248" s="82" t="s">
        <v>8</v>
      </c>
      <c r="C248" s="80" t="s">
        <v>483</v>
      </c>
      <c r="D248" s="80" t="s">
        <v>485</v>
      </c>
      <c r="E248" s="83" t="s">
        <v>25</v>
      </c>
      <c r="F248" s="80" t="s">
        <v>9</v>
      </c>
      <c r="G248" s="80"/>
      <c r="H248" s="187">
        <f>H249+H251</f>
        <v>21427.899999999998</v>
      </c>
      <c r="I248" s="187">
        <f>I249+I251</f>
        <v>11483.9</v>
      </c>
      <c r="J248" s="187">
        <f t="shared" si="24"/>
        <v>53.59321258732774</v>
      </c>
      <c r="K248" s="187">
        <f t="shared" si="25"/>
        <v>9943.999999999998</v>
      </c>
    </row>
    <row r="249" spans="2:11" s="85" customFormat="1" ht="45">
      <c r="B249" s="82" t="s">
        <v>382</v>
      </c>
      <c r="C249" s="80" t="s">
        <v>483</v>
      </c>
      <c r="D249" s="80" t="s">
        <v>485</v>
      </c>
      <c r="E249" s="83" t="s">
        <v>25</v>
      </c>
      <c r="F249" s="80" t="s">
        <v>381</v>
      </c>
      <c r="G249" s="80"/>
      <c r="H249" s="187">
        <f>H250</f>
        <v>21306.3</v>
      </c>
      <c r="I249" s="187">
        <f>I250</f>
        <v>11426.6</v>
      </c>
      <c r="J249" s="187">
        <f t="shared" si="24"/>
        <v>53.630146951840544</v>
      </c>
      <c r="K249" s="187">
        <f t="shared" si="25"/>
        <v>9879.699999999999</v>
      </c>
    </row>
    <row r="250" spans="2:11" s="85" customFormat="1" ht="15.75">
      <c r="B250" s="82" t="s">
        <v>512</v>
      </c>
      <c r="C250" s="80" t="s">
        <v>483</v>
      </c>
      <c r="D250" s="80" t="s">
        <v>485</v>
      </c>
      <c r="E250" s="83" t="s">
        <v>25</v>
      </c>
      <c r="F250" s="80" t="s">
        <v>381</v>
      </c>
      <c r="G250" s="80" t="s">
        <v>503</v>
      </c>
      <c r="H250" s="187">
        <v>21306.3</v>
      </c>
      <c r="I250" s="187">
        <v>11426.6</v>
      </c>
      <c r="J250" s="187">
        <f t="shared" si="24"/>
        <v>53.630146951840544</v>
      </c>
      <c r="K250" s="187">
        <f t="shared" si="25"/>
        <v>9879.699999999999</v>
      </c>
    </row>
    <row r="251" spans="2:11" s="85" customFormat="1" ht="15.75">
      <c r="B251" s="82" t="s">
        <v>131</v>
      </c>
      <c r="C251" s="80" t="s">
        <v>483</v>
      </c>
      <c r="D251" s="80" t="s">
        <v>485</v>
      </c>
      <c r="E251" s="83" t="s">
        <v>25</v>
      </c>
      <c r="F251" s="140">
        <v>612</v>
      </c>
      <c r="G251" s="80"/>
      <c r="H251" s="187">
        <f>H252</f>
        <v>121.6</v>
      </c>
      <c r="I251" s="187">
        <f>I252</f>
        <v>57.3</v>
      </c>
      <c r="J251" s="187">
        <f t="shared" si="24"/>
        <v>47.12171052631579</v>
      </c>
      <c r="K251" s="187">
        <f t="shared" si="25"/>
        <v>64.3</v>
      </c>
    </row>
    <row r="252" spans="2:11" s="85" customFormat="1" ht="15.75">
      <c r="B252" s="82" t="s">
        <v>512</v>
      </c>
      <c r="C252" s="80" t="s">
        <v>483</v>
      </c>
      <c r="D252" s="80" t="s">
        <v>485</v>
      </c>
      <c r="E252" s="83" t="s">
        <v>25</v>
      </c>
      <c r="F252" s="140">
        <v>612</v>
      </c>
      <c r="G252" s="80" t="s">
        <v>503</v>
      </c>
      <c r="H252" s="187">
        <v>121.6</v>
      </c>
      <c r="I252" s="187">
        <v>57.3</v>
      </c>
      <c r="J252" s="187">
        <f t="shared" si="24"/>
        <v>47.12171052631579</v>
      </c>
      <c r="K252" s="187">
        <f t="shared" si="25"/>
        <v>64.3</v>
      </c>
    </row>
    <row r="253" spans="2:11" s="85" customFormat="1" ht="30">
      <c r="B253" s="82" t="s">
        <v>172</v>
      </c>
      <c r="C253" s="80" t="s">
        <v>483</v>
      </c>
      <c r="D253" s="80" t="s">
        <v>485</v>
      </c>
      <c r="E253" s="83" t="s">
        <v>26</v>
      </c>
      <c r="F253" s="140"/>
      <c r="G253" s="80"/>
      <c r="H253" s="187">
        <v>6407.9</v>
      </c>
      <c r="I253" s="187">
        <f>I254</f>
        <v>3613.3</v>
      </c>
      <c r="J253" s="187">
        <f t="shared" si="24"/>
        <v>56.38820830537307</v>
      </c>
      <c r="K253" s="187">
        <f t="shared" si="25"/>
        <v>2794.5999999999995</v>
      </c>
    </row>
    <row r="254" spans="2:11" s="85" customFormat="1" ht="30">
      <c r="B254" s="82" t="s">
        <v>8</v>
      </c>
      <c r="C254" s="80" t="s">
        <v>483</v>
      </c>
      <c r="D254" s="80" t="s">
        <v>485</v>
      </c>
      <c r="E254" s="83" t="s">
        <v>26</v>
      </c>
      <c r="F254" s="80" t="s">
        <v>9</v>
      </c>
      <c r="G254" s="80"/>
      <c r="H254" s="187">
        <v>6407.9</v>
      </c>
      <c r="I254" s="187">
        <f>I255+I257</f>
        <v>3613.3</v>
      </c>
      <c r="J254" s="187">
        <f t="shared" si="24"/>
        <v>56.38820830537307</v>
      </c>
      <c r="K254" s="187">
        <f t="shared" si="25"/>
        <v>2794.5999999999995</v>
      </c>
    </row>
    <row r="255" spans="2:11" s="85" customFormat="1" ht="45">
      <c r="B255" s="82" t="s">
        <v>382</v>
      </c>
      <c r="C255" s="80" t="s">
        <v>483</v>
      </c>
      <c r="D255" s="80" t="s">
        <v>485</v>
      </c>
      <c r="E255" s="83" t="s">
        <v>26</v>
      </c>
      <c r="F255" s="80" t="s">
        <v>381</v>
      </c>
      <c r="G255" s="80"/>
      <c r="H255" s="187">
        <v>6357.9</v>
      </c>
      <c r="I255" s="187">
        <f>I256</f>
        <v>3613.3</v>
      </c>
      <c r="J255" s="187">
        <f t="shared" si="24"/>
        <v>56.83165825193854</v>
      </c>
      <c r="K255" s="187">
        <f t="shared" si="25"/>
        <v>2744.5999999999995</v>
      </c>
    </row>
    <row r="256" spans="2:11" s="85" customFormat="1" ht="15.75">
      <c r="B256" s="82" t="s">
        <v>512</v>
      </c>
      <c r="C256" s="80" t="s">
        <v>483</v>
      </c>
      <c r="D256" s="80" t="s">
        <v>485</v>
      </c>
      <c r="E256" s="83" t="s">
        <v>26</v>
      </c>
      <c r="F256" s="80" t="s">
        <v>381</v>
      </c>
      <c r="G256" s="80" t="s">
        <v>503</v>
      </c>
      <c r="H256" s="187">
        <v>6357.9</v>
      </c>
      <c r="I256" s="187">
        <v>3613.3</v>
      </c>
      <c r="J256" s="187">
        <f t="shared" si="24"/>
        <v>56.83165825193854</v>
      </c>
      <c r="K256" s="187">
        <f t="shared" si="25"/>
        <v>2744.5999999999995</v>
      </c>
    </row>
    <row r="257" spans="2:11" s="85" customFormat="1" ht="15.75">
      <c r="B257" s="82" t="s">
        <v>131</v>
      </c>
      <c r="C257" s="80" t="s">
        <v>483</v>
      </c>
      <c r="D257" s="80" t="s">
        <v>485</v>
      </c>
      <c r="E257" s="83" t="s">
        <v>26</v>
      </c>
      <c r="F257" s="140">
        <v>612</v>
      </c>
      <c r="G257" s="80"/>
      <c r="H257" s="187">
        <v>50</v>
      </c>
      <c r="I257" s="187">
        <f>I258</f>
        <v>0</v>
      </c>
      <c r="J257" s="187">
        <f t="shared" si="24"/>
        <v>0</v>
      </c>
      <c r="K257" s="187">
        <f t="shared" si="25"/>
        <v>50</v>
      </c>
    </row>
    <row r="258" spans="2:11" s="85" customFormat="1" ht="15.75">
      <c r="B258" s="82" t="s">
        <v>512</v>
      </c>
      <c r="C258" s="80" t="s">
        <v>483</v>
      </c>
      <c r="D258" s="80" t="s">
        <v>485</v>
      </c>
      <c r="E258" s="83" t="s">
        <v>26</v>
      </c>
      <c r="F258" s="140">
        <v>612</v>
      </c>
      <c r="G258" s="80" t="s">
        <v>503</v>
      </c>
      <c r="H258" s="187">
        <v>50</v>
      </c>
      <c r="I258" s="187">
        <v>0</v>
      </c>
      <c r="J258" s="187">
        <f t="shared" si="24"/>
        <v>0</v>
      </c>
      <c r="K258" s="187">
        <f t="shared" si="25"/>
        <v>50</v>
      </c>
    </row>
    <row r="259" spans="2:11" s="85" customFormat="1" ht="60">
      <c r="B259" s="82" t="s">
        <v>32</v>
      </c>
      <c r="C259" s="80" t="s">
        <v>483</v>
      </c>
      <c r="D259" s="80" t="s">
        <v>485</v>
      </c>
      <c r="E259" s="155" t="s">
        <v>31</v>
      </c>
      <c r="F259" s="80"/>
      <c r="G259" s="80"/>
      <c r="H259" s="187">
        <f aca="true" t="shared" si="30" ref="H259:I261">H260</f>
        <v>60</v>
      </c>
      <c r="I259" s="187">
        <f t="shared" si="30"/>
        <v>0</v>
      </c>
      <c r="J259" s="187">
        <f t="shared" si="24"/>
        <v>0</v>
      </c>
      <c r="K259" s="187">
        <f t="shared" si="25"/>
        <v>60</v>
      </c>
    </row>
    <row r="260" spans="2:11" s="85" customFormat="1" ht="30">
      <c r="B260" s="82" t="s">
        <v>8</v>
      </c>
      <c r="C260" s="80" t="s">
        <v>483</v>
      </c>
      <c r="D260" s="80" t="s">
        <v>485</v>
      </c>
      <c r="E260" s="155" t="s">
        <v>31</v>
      </c>
      <c r="F260" s="80" t="s">
        <v>9</v>
      </c>
      <c r="G260" s="80"/>
      <c r="H260" s="187">
        <f t="shared" si="30"/>
        <v>60</v>
      </c>
      <c r="I260" s="187">
        <f t="shared" si="30"/>
        <v>0</v>
      </c>
      <c r="J260" s="187">
        <f t="shared" si="24"/>
        <v>0</v>
      </c>
      <c r="K260" s="187">
        <f t="shared" si="25"/>
        <v>60</v>
      </c>
    </row>
    <row r="261" spans="2:11" s="85" customFormat="1" ht="45">
      <c r="B261" s="82" t="s">
        <v>382</v>
      </c>
      <c r="C261" s="80" t="s">
        <v>483</v>
      </c>
      <c r="D261" s="80" t="s">
        <v>485</v>
      </c>
      <c r="E261" s="155" t="s">
        <v>31</v>
      </c>
      <c r="F261" s="80" t="s">
        <v>381</v>
      </c>
      <c r="G261" s="80"/>
      <c r="H261" s="187">
        <f t="shared" si="30"/>
        <v>60</v>
      </c>
      <c r="I261" s="187">
        <f t="shared" si="30"/>
        <v>0</v>
      </c>
      <c r="J261" s="187">
        <f t="shared" si="24"/>
        <v>0</v>
      </c>
      <c r="K261" s="187">
        <f t="shared" si="25"/>
        <v>60</v>
      </c>
    </row>
    <row r="262" spans="2:11" s="85" customFormat="1" ht="15.75">
      <c r="B262" s="82" t="s">
        <v>512</v>
      </c>
      <c r="C262" s="80" t="s">
        <v>483</v>
      </c>
      <c r="D262" s="80" t="s">
        <v>485</v>
      </c>
      <c r="E262" s="155" t="s">
        <v>31</v>
      </c>
      <c r="F262" s="80" t="s">
        <v>381</v>
      </c>
      <c r="G262" s="80">
        <v>2</v>
      </c>
      <c r="H262" s="187">
        <v>60</v>
      </c>
      <c r="I262" s="187">
        <v>0</v>
      </c>
      <c r="J262" s="187">
        <f t="shared" si="24"/>
        <v>0</v>
      </c>
      <c r="K262" s="187">
        <f t="shared" si="25"/>
        <v>60</v>
      </c>
    </row>
    <row r="263" spans="2:11" s="85" customFormat="1" ht="30">
      <c r="B263" s="82" t="s">
        <v>576</v>
      </c>
      <c r="C263" s="80" t="s">
        <v>483</v>
      </c>
      <c r="D263" s="80" t="s">
        <v>485</v>
      </c>
      <c r="E263" s="83" t="s">
        <v>577</v>
      </c>
      <c r="F263" s="140"/>
      <c r="G263" s="80"/>
      <c r="H263" s="187">
        <f>H264+H269+H274+H279</f>
        <v>674.3</v>
      </c>
      <c r="I263" s="187">
        <f>I264+I269+I274+I279</f>
        <v>71</v>
      </c>
      <c r="J263" s="187">
        <f t="shared" si="24"/>
        <v>10.529437935636958</v>
      </c>
      <c r="K263" s="187">
        <f t="shared" si="25"/>
        <v>603.3</v>
      </c>
    </row>
    <row r="264" spans="2:11" s="85" customFormat="1" ht="60">
      <c r="B264" s="82" t="s">
        <v>578</v>
      </c>
      <c r="C264" s="80" t="s">
        <v>483</v>
      </c>
      <c r="D264" s="80" t="s">
        <v>485</v>
      </c>
      <c r="E264" s="84" t="s">
        <v>579</v>
      </c>
      <c r="F264" s="140"/>
      <c r="G264" s="80"/>
      <c r="H264" s="187">
        <f aca="true" t="shared" si="31" ref="H264:I267">H265</f>
        <v>26.5</v>
      </c>
      <c r="I264" s="187">
        <f t="shared" si="31"/>
        <v>6.8</v>
      </c>
      <c r="J264" s="187">
        <f t="shared" si="24"/>
        <v>25.660377358490567</v>
      </c>
      <c r="K264" s="187">
        <f t="shared" si="25"/>
        <v>19.7</v>
      </c>
    </row>
    <row r="265" spans="2:11" s="85" customFormat="1" ht="60">
      <c r="B265" s="82" t="s">
        <v>580</v>
      </c>
      <c r="C265" s="80" t="s">
        <v>483</v>
      </c>
      <c r="D265" s="80" t="s">
        <v>485</v>
      </c>
      <c r="E265" s="84" t="s">
        <v>581</v>
      </c>
      <c r="F265" s="140"/>
      <c r="G265" s="80"/>
      <c r="H265" s="187">
        <f t="shared" si="31"/>
        <v>26.5</v>
      </c>
      <c r="I265" s="187">
        <f t="shared" si="31"/>
        <v>6.8</v>
      </c>
      <c r="J265" s="187">
        <f t="shared" si="24"/>
        <v>25.660377358490567</v>
      </c>
      <c r="K265" s="187">
        <f t="shared" si="25"/>
        <v>19.7</v>
      </c>
    </row>
    <row r="266" spans="2:11" s="85" customFormat="1" ht="30">
      <c r="B266" s="82" t="s">
        <v>8</v>
      </c>
      <c r="C266" s="80" t="s">
        <v>483</v>
      </c>
      <c r="D266" s="80" t="s">
        <v>485</v>
      </c>
      <c r="E266" s="84" t="s">
        <v>581</v>
      </c>
      <c r="F266" s="140">
        <v>600</v>
      </c>
      <c r="G266" s="80"/>
      <c r="H266" s="187">
        <f t="shared" si="31"/>
        <v>26.5</v>
      </c>
      <c r="I266" s="187">
        <f t="shared" si="31"/>
        <v>6.8</v>
      </c>
      <c r="J266" s="187">
        <f t="shared" si="24"/>
        <v>25.660377358490567</v>
      </c>
      <c r="K266" s="187">
        <f t="shared" si="25"/>
        <v>19.7</v>
      </c>
    </row>
    <row r="267" spans="2:11" s="85" customFormat="1" ht="15.75">
      <c r="B267" s="82" t="s">
        <v>131</v>
      </c>
      <c r="C267" s="80" t="s">
        <v>483</v>
      </c>
      <c r="D267" s="80" t="s">
        <v>485</v>
      </c>
      <c r="E267" s="84" t="s">
        <v>581</v>
      </c>
      <c r="F267" s="140">
        <v>612</v>
      </c>
      <c r="G267" s="80"/>
      <c r="H267" s="187">
        <f t="shared" si="31"/>
        <v>26.5</v>
      </c>
      <c r="I267" s="187">
        <f t="shared" si="31"/>
        <v>6.8</v>
      </c>
      <c r="J267" s="187">
        <f t="shared" si="24"/>
        <v>25.660377358490567</v>
      </c>
      <c r="K267" s="187">
        <f t="shared" si="25"/>
        <v>19.7</v>
      </c>
    </row>
    <row r="268" spans="2:11" s="85" customFormat="1" ht="15.75">
      <c r="B268" s="82" t="s">
        <v>512</v>
      </c>
      <c r="C268" s="80" t="s">
        <v>483</v>
      </c>
      <c r="D268" s="80" t="s">
        <v>485</v>
      </c>
      <c r="E268" s="84" t="s">
        <v>581</v>
      </c>
      <c r="F268" s="140">
        <v>612</v>
      </c>
      <c r="G268" s="80" t="s">
        <v>503</v>
      </c>
      <c r="H268" s="187">
        <v>26.5</v>
      </c>
      <c r="I268" s="187">
        <v>6.8</v>
      </c>
      <c r="J268" s="187">
        <f t="shared" si="24"/>
        <v>25.660377358490567</v>
      </c>
      <c r="K268" s="187">
        <f t="shared" si="25"/>
        <v>19.7</v>
      </c>
    </row>
    <row r="269" spans="2:11" s="85" customFormat="1" ht="45">
      <c r="B269" s="82" t="s">
        <v>19</v>
      </c>
      <c r="C269" s="80" t="s">
        <v>483</v>
      </c>
      <c r="D269" s="80" t="s">
        <v>485</v>
      </c>
      <c r="E269" s="84" t="s">
        <v>20</v>
      </c>
      <c r="F269" s="140"/>
      <c r="G269" s="80"/>
      <c r="H269" s="187">
        <f aca="true" t="shared" si="32" ref="H269:I272">H270</f>
        <v>20</v>
      </c>
      <c r="I269" s="187">
        <f t="shared" si="32"/>
        <v>20</v>
      </c>
      <c r="J269" s="187">
        <f t="shared" si="24"/>
        <v>100</v>
      </c>
      <c r="K269" s="187">
        <f t="shared" si="25"/>
        <v>0</v>
      </c>
    </row>
    <row r="270" spans="2:11" s="85" customFormat="1" ht="45">
      <c r="B270" s="82" t="s">
        <v>21</v>
      </c>
      <c r="C270" s="80" t="s">
        <v>483</v>
      </c>
      <c r="D270" s="80" t="s">
        <v>485</v>
      </c>
      <c r="E270" s="84" t="s">
        <v>22</v>
      </c>
      <c r="F270" s="140"/>
      <c r="G270" s="80"/>
      <c r="H270" s="187">
        <f t="shared" si="32"/>
        <v>20</v>
      </c>
      <c r="I270" s="187">
        <f t="shared" si="32"/>
        <v>20</v>
      </c>
      <c r="J270" s="187">
        <f t="shared" si="24"/>
        <v>100</v>
      </c>
      <c r="K270" s="187">
        <f t="shared" si="25"/>
        <v>0</v>
      </c>
    </row>
    <row r="271" spans="2:11" s="85" customFormat="1" ht="30">
      <c r="B271" s="82" t="s">
        <v>8</v>
      </c>
      <c r="C271" s="80" t="s">
        <v>483</v>
      </c>
      <c r="D271" s="80" t="s">
        <v>485</v>
      </c>
      <c r="E271" s="84" t="s">
        <v>22</v>
      </c>
      <c r="F271" s="80" t="s">
        <v>9</v>
      </c>
      <c r="G271" s="80"/>
      <c r="H271" s="187">
        <f t="shared" si="32"/>
        <v>20</v>
      </c>
      <c r="I271" s="187">
        <f t="shared" si="32"/>
        <v>20</v>
      </c>
      <c r="J271" s="187">
        <f t="shared" si="24"/>
        <v>100</v>
      </c>
      <c r="K271" s="187">
        <f t="shared" si="25"/>
        <v>0</v>
      </c>
    </row>
    <row r="272" spans="2:11" s="85" customFormat="1" ht="15.75">
      <c r="B272" s="82" t="s">
        <v>131</v>
      </c>
      <c r="C272" s="80" t="s">
        <v>483</v>
      </c>
      <c r="D272" s="80" t="s">
        <v>485</v>
      </c>
      <c r="E272" s="84" t="s">
        <v>22</v>
      </c>
      <c r="F272" s="140">
        <v>612</v>
      </c>
      <c r="G272" s="80"/>
      <c r="H272" s="187">
        <f t="shared" si="32"/>
        <v>20</v>
      </c>
      <c r="I272" s="187">
        <f t="shared" si="32"/>
        <v>20</v>
      </c>
      <c r="J272" s="187">
        <f t="shared" si="24"/>
        <v>100</v>
      </c>
      <c r="K272" s="187">
        <f t="shared" si="25"/>
        <v>0</v>
      </c>
    </row>
    <row r="273" spans="2:11" s="85" customFormat="1" ht="15.75">
      <c r="B273" s="82" t="s">
        <v>512</v>
      </c>
      <c r="C273" s="80" t="s">
        <v>483</v>
      </c>
      <c r="D273" s="80" t="s">
        <v>485</v>
      </c>
      <c r="E273" s="84" t="s">
        <v>22</v>
      </c>
      <c r="F273" s="140">
        <v>612</v>
      </c>
      <c r="G273" s="80" t="s">
        <v>503</v>
      </c>
      <c r="H273" s="187">
        <v>20</v>
      </c>
      <c r="I273" s="187">
        <v>20</v>
      </c>
      <c r="J273" s="187">
        <f t="shared" si="24"/>
        <v>100</v>
      </c>
      <c r="K273" s="187">
        <f t="shared" si="25"/>
        <v>0</v>
      </c>
    </row>
    <row r="274" spans="2:11" s="85" customFormat="1" ht="45">
      <c r="B274" s="82" t="s">
        <v>27</v>
      </c>
      <c r="C274" s="80" t="s">
        <v>483</v>
      </c>
      <c r="D274" s="80" t="s">
        <v>485</v>
      </c>
      <c r="E274" s="84" t="s">
        <v>28</v>
      </c>
      <c r="F274" s="140"/>
      <c r="G274" s="80"/>
      <c r="H274" s="187">
        <f aca="true" t="shared" si="33" ref="H274:I277">H275</f>
        <v>67</v>
      </c>
      <c r="I274" s="187">
        <f t="shared" si="33"/>
        <v>44.2</v>
      </c>
      <c r="J274" s="187">
        <f aca="true" t="shared" si="34" ref="J274:J338">I274/H274*100</f>
        <v>65.97014925373135</v>
      </c>
      <c r="K274" s="187">
        <f aca="true" t="shared" si="35" ref="K274:K338">H274-I274</f>
        <v>22.799999999999997</v>
      </c>
    </row>
    <row r="275" spans="2:11" s="85" customFormat="1" ht="60">
      <c r="B275" s="82" t="s">
        <v>29</v>
      </c>
      <c r="C275" s="80" t="s">
        <v>483</v>
      </c>
      <c r="D275" s="80" t="s">
        <v>485</v>
      </c>
      <c r="E275" s="84" t="s">
        <v>30</v>
      </c>
      <c r="F275" s="140"/>
      <c r="G275" s="80"/>
      <c r="H275" s="187">
        <f t="shared" si="33"/>
        <v>67</v>
      </c>
      <c r="I275" s="187">
        <f t="shared" si="33"/>
        <v>44.2</v>
      </c>
      <c r="J275" s="187">
        <f t="shared" si="34"/>
        <v>65.97014925373135</v>
      </c>
      <c r="K275" s="187">
        <f t="shared" si="35"/>
        <v>22.799999999999997</v>
      </c>
    </row>
    <row r="276" spans="2:11" s="85" customFormat="1" ht="30">
      <c r="B276" s="82" t="s">
        <v>8</v>
      </c>
      <c r="C276" s="80" t="s">
        <v>483</v>
      </c>
      <c r="D276" s="80" t="s">
        <v>485</v>
      </c>
      <c r="E276" s="84" t="s">
        <v>30</v>
      </c>
      <c r="F276" s="80" t="s">
        <v>9</v>
      </c>
      <c r="G276" s="80"/>
      <c r="H276" s="187">
        <f t="shared" si="33"/>
        <v>67</v>
      </c>
      <c r="I276" s="187">
        <f t="shared" si="33"/>
        <v>44.2</v>
      </c>
      <c r="J276" s="187">
        <f t="shared" si="34"/>
        <v>65.97014925373135</v>
      </c>
      <c r="K276" s="187">
        <f t="shared" si="35"/>
        <v>22.799999999999997</v>
      </c>
    </row>
    <row r="277" spans="2:11" s="85" customFormat="1" ht="15.75">
      <c r="B277" s="82" t="s">
        <v>131</v>
      </c>
      <c r="C277" s="80" t="s">
        <v>483</v>
      </c>
      <c r="D277" s="80" t="s">
        <v>485</v>
      </c>
      <c r="E277" s="84" t="s">
        <v>30</v>
      </c>
      <c r="F277" s="140">
        <v>612</v>
      </c>
      <c r="G277" s="80"/>
      <c r="H277" s="187">
        <f t="shared" si="33"/>
        <v>67</v>
      </c>
      <c r="I277" s="187">
        <f t="shared" si="33"/>
        <v>44.2</v>
      </c>
      <c r="J277" s="187">
        <f t="shared" si="34"/>
        <v>65.97014925373135</v>
      </c>
      <c r="K277" s="187">
        <f t="shared" si="35"/>
        <v>22.799999999999997</v>
      </c>
    </row>
    <row r="278" spans="2:11" s="85" customFormat="1" ht="15.75">
      <c r="B278" s="82" t="s">
        <v>512</v>
      </c>
      <c r="C278" s="80" t="s">
        <v>483</v>
      </c>
      <c r="D278" s="80" t="s">
        <v>485</v>
      </c>
      <c r="E278" s="84" t="s">
        <v>30</v>
      </c>
      <c r="F278" s="140">
        <v>612</v>
      </c>
      <c r="G278" s="80" t="s">
        <v>503</v>
      </c>
      <c r="H278" s="187">
        <v>67</v>
      </c>
      <c r="I278" s="187">
        <v>44.2</v>
      </c>
      <c r="J278" s="187">
        <f t="shared" si="34"/>
        <v>65.97014925373135</v>
      </c>
      <c r="K278" s="187">
        <f t="shared" si="35"/>
        <v>22.799999999999997</v>
      </c>
    </row>
    <row r="279" spans="2:11" s="85" customFormat="1" ht="60">
      <c r="B279" s="82" t="s">
        <v>37</v>
      </c>
      <c r="C279" s="80" t="s">
        <v>483</v>
      </c>
      <c r="D279" s="80" t="s">
        <v>485</v>
      </c>
      <c r="E279" s="84" t="s">
        <v>38</v>
      </c>
      <c r="F279" s="140"/>
      <c r="G279" s="80"/>
      <c r="H279" s="187">
        <f aca="true" t="shared" si="36" ref="H279:I282">H280</f>
        <v>560.8</v>
      </c>
      <c r="I279" s="187">
        <f t="shared" si="36"/>
        <v>0</v>
      </c>
      <c r="J279" s="187">
        <f t="shared" si="34"/>
        <v>0</v>
      </c>
      <c r="K279" s="187">
        <f t="shared" si="35"/>
        <v>560.8</v>
      </c>
    </row>
    <row r="280" spans="2:11" s="85" customFormat="1" ht="60">
      <c r="B280" s="82" t="s">
        <v>122</v>
      </c>
      <c r="C280" s="80" t="s">
        <v>483</v>
      </c>
      <c r="D280" s="80" t="s">
        <v>485</v>
      </c>
      <c r="E280" s="84" t="s">
        <v>50</v>
      </c>
      <c r="F280" s="140"/>
      <c r="G280" s="80"/>
      <c r="H280" s="187">
        <f t="shared" si="36"/>
        <v>560.8</v>
      </c>
      <c r="I280" s="187">
        <f t="shared" si="36"/>
        <v>0</v>
      </c>
      <c r="J280" s="187">
        <f t="shared" si="34"/>
        <v>0</v>
      </c>
      <c r="K280" s="187">
        <f t="shared" si="35"/>
        <v>560.8</v>
      </c>
    </row>
    <row r="281" spans="2:11" s="85" customFormat="1" ht="30">
      <c r="B281" s="82" t="s">
        <v>8</v>
      </c>
      <c r="C281" s="80" t="s">
        <v>483</v>
      </c>
      <c r="D281" s="80" t="s">
        <v>485</v>
      </c>
      <c r="E281" s="84" t="s">
        <v>50</v>
      </c>
      <c r="F281" s="80" t="s">
        <v>9</v>
      </c>
      <c r="G281" s="80"/>
      <c r="H281" s="187">
        <f t="shared" si="36"/>
        <v>560.8</v>
      </c>
      <c r="I281" s="187">
        <f t="shared" si="36"/>
        <v>0</v>
      </c>
      <c r="J281" s="187">
        <f t="shared" si="34"/>
        <v>0</v>
      </c>
      <c r="K281" s="187">
        <f t="shared" si="35"/>
        <v>560.8</v>
      </c>
    </row>
    <row r="282" spans="2:11" s="85" customFormat="1" ht="15.75">
      <c r="B282" s="82" t="s">
        <v>131</v>
      </c>
      <c r="C282" s="80" t="s">
        <v>483</v>
      </c>
      <c r="D282" s="80" t="s">
        <v>485</v>
      </c>
      <c r="E282" s="84" t="s">
        <v>50</v>
      </c>
      <c r="F282" s="140">
        <v>612</v>
      </c>
      <c r="G282" s="80"/>
      <c r="H282" s="187">
        <f t="shared" si="36"/>
        <v>560.8</v>
      </c>
      <c r="I282" s="187">
        <f t="shared" si="36"/>
        <v>0</v>
      </c>
      <c r="J282" s="187">
        <f t="shared" si="34"/>
        <v>0</v>
      </c>
      <c r="K282" s="187">
        <f t="shared" si="35"/>
        <v>560.8</v>
      </c>
    </row>
    <row r="283" spans="2:11" s="85" customFormat="1" ht="15.75">
      <c r="B283" s="82" t="s">
        <v>512</v>
      </c>
      <c r="C283" s="80" t="s">
        <v>483</v>
      </c>
      <c r="D283" s="80" t="s">
        <v>485</v>
      </c>
      <c r="E283" s="84" t="s">
        <v>50</v>
      </c>
      <c r="F283" s="140">
        <v>612</v>
      </c>
      <c r="G283" s="80" t="s">
        <v>503</v>
      </c>
      <c r="H283" s="187">
        <v>560.8</v>
      </c>
      <c r="I283" s="187">
        <v>0</v>
      </c>
      <c r="J283" s="187">
        <f t="shared" si="34"/>
        <v>0</v>
      </c>
      <c r="K283" s="187">
        <f t="shared" si="35"/>
        <v>560.8</v>
      </c>
    </row>
    <row r="284" spans="2:11" s="85" customFormat="1" ht="15.75">
      <c r="B284" s="82" t="s">
        <v>217</v>
      </c>
      <c r="C284" s="80" t="s">
        <v>483</v>
      </c>
      <c r="D284" s="80" t="s">
        <v>486</v>
      </c>
      <c r="E284" s="80"/>
      <c r="F284" s="80"/>
      <c r="G284" s="80"/>
      <c r="H284" s="187">
        <f>H285+H290+H301+H307+H312+H317+H328+H335</f>
        <v>1375.9</v>
      </c>
      <c r="I284" s="187">
        <f>I285+I290+I301+I307+I312+I317+I328+I335</f>
        <v>329.5</v>
      </c>
      <c r="J284" s="187">
        <f t="shared" si="34"/>
        <v>23.947961334399302</v>
      </c>
      <c r="K284" s="187">
        <f t="shared" si="35"/>
        <v>1046.4</v>
      </c>
    </row>
    <row r="285" spans="2:11" s="85" customFormat="1" ht="15.75">
      <c r="B285" s="81" t="s">
        <v>514</v>
      </c>
      <c r="C285" s="80" t="s">
        <v>483</v>
      </c>
      <c r="D285" s="80" t="s">
        <v>486</v>
      </c>
      <c r="E285" s="84" t="s">
        <v>515</v>
      </c>
      <c r="F285" s="78"/>
      <c r="G285" s="78"/>
      <c r="H285" s="187">
        <f aca="true" t="shared" si="37" ref="H285:I288">H286</f>
        <v>81.7</v>
      </c>
      <c r="I285" s="187">
        <f t="shared" si="37"/>
        <v>22.3</v>
      </c>
      <c r="J285" s="187">
        <f t="shared" si="34"/>
        <v>27.294981640146883</v>
      </c>
      <c r="K285" s="187">
        <f t="shared" si="35"/>
        <v>59.400000000000006</v>
      </c>
    </row>
    <row r="286" spans="2:11" s="85" customFormat="1" ht="30.75">
      <c r="B286" s="81" t="s">
        <v>173</v>
      </c>
      <c r="C286" s="80" t="s">
        <v>483</v>
      </c>
      <c r="D286" s="80" t="s">
        <v>486</v>
      </c>
      <c r="E286" s="84" t="s">
        <v>51</v>
      </c>
      <c r="F286" s="83"/>
      <c r="G286" s="83"/>
      <c r="H286" s="187">
        <f t="shared" si="37"/>
        <v>81.7</v>
      </c>
      <c r="I286" s="187">
        <f t="shared" si="37"/>
        <v>22.3</v>
      </c>
      <c r="J286" s="187">
        <f t="shared" si="34"/>
        <v>27.294981640146883</v>
      </c>
      <c r="K286" s="187">
        <f t="shared" si="35"/>
        <v>59.400000000000006</v>
      </c>
    </row>
    <row r="287" spans="2:11" s="85" customFormat="1" ht="15.75">
      <c r="B287" s="81" t="s">
        <v>60</v>
      </c>
      <c r="C287" s="80" t="s">
        <v>483</v>
      </c>
      <c r="D287" s="80" t="s">
        <v>486</v>
      </c>
      <c r="E287" s="84" t="s">
        <v>51</v>
      </c>
      <c r="F287" s="83">
        <v>300</v>
      </c>
      <c r="G287" s="83"/>
      <c r="H287" s="187">
        <f t="shared" si="37"/>
        <v>81.7</v>
      </c>
      <c r="I287" s="187">
        <f t="shared" si="37"/>
        <v>22.3</v>
      </c>
      <c r="J287" s="187">
        <f t="shared" si="34"/>
        <v>27.294981640146883</v>
      </c>
      <c r="K287" s="187">
        <f t="shared" si="35"/>
        <v>59.400000000000006</v>
      </c>
    </row>
    <row r="288" spans="2:11" s="85" customFormat="1" ht="30.75">
      <c r="B288" s="81" t="s">
        <v>299</v>
      </c>
      <c r="C288" s="80" t="s">
        <v>483</v>
      </c>
      <c r="D288" s="80" t="s">
        <v>486</v>
      </c>
      <c r="E288" s="84" t="s">
        <v>51</v>
      </c>
      <c r="F288" s="83">
        <v>320</v>
      </c>
      <c r="G288" s="83"/>
      <c r="H288" s="187">
        <f t="shared" si="37"/>
        <v>81.7</v>
      </c>
      <c r="I288" s="187">
        <f t="shared" si="37"/>
        <v>22.3</v>
      </c>
      <c r="J288" s="187">
        <f t="shared" si="34"/>
        <v>27.294981640146883</v>
      </c>
      <c r="K288" s="187">
        <f t="shared" si="35"/>
        <v>59.400000000000006</v>
      </c>
    </row>
    <row r="289" spans="2:11" s="85" customFormat="1" ht="15.75">
      <c r="B289" s="82" t="s">
        <v>498</v>
      </c>
      <c r="C289" s="80" t="s">
        <v>483</v>
      </c>
      <c r="D289" s="80" t="s">
        <v>486</v>
      </c>
      <c r="E289" s="84" t="s">
        <v>51</v>
      </c>
      <c r="F289" s="83">
        <v>320</v>
      </c>
      <c r="G289" s="83">
        <v>3</v>
      </c>
      <c r="H289" s="187">
        <v>81.7</v>
      </c>
      <c r="I289" s="187">
        <v>22.3</v>
      </c>
      <c r="J289" s="187">
        <f t="shared" si="34"/>
        <v>27.294981640146883</v>
      </c>
      <c r="K289" s="187">
        <f t="shared" si="35"/>
        <v>59.400000000000006</v>
      </c>
    </row>
    <row r="290" spans="2:11" s="85" customFormat="1" ht="45">
      <c r="B290" s="82" t="s">
        <v>61</v>
      </c>
      <c r="C290" s="80" t="s">
        <v>483</v>
      </c>
      <c r="D290" s="80" t="s">
        <v>486</v>
      </c>
      <c r="E290" s="83" t="s">
        <v>62</v>
      </c>
      <c r="F290" s="80"/>
      <c r="G290" s="80"/>
      <c r="H290" s="187">
        <f>H291+H296</f>
        <v>7</v>
      </c>
      <c r="I290" s="187">
        <f>I291+I296</f>
        <v>0</v>
      </c>
      <c r="J290" s="187">
        <f t="shared" si="34"/>
        <v>0</v>
      </c>
      <c r="K290" s="187">
        <f t="shared" si="35"/>
        <v>7</v>
      </c>
    </row>
    <row r="291" spans="2:11" s="85" customFormat="1" ht="60">
      <c r="B291" s="82" t="s">
        <v>63</v>
      </c>
      <c r="C291" s="80" t="s">
        <v>483</v>
      </c>
      <c r="D291" s="80" t="s">
        <v>486</v>
      </c>
      <c r="E291" s="83" t="s">
        <v>64</v>
      </c>
      <c r="F291" s="80"/>
      <c r="G291" s="80"/>
      <c r="H291" s="187">
        <f aca="true" t="shared" si="38" ref="H291:I294">H292</f>
        <v>1</v>
      </c>
      <c r="I291" s="187">
        <f t="shared" si="38"/>
        <v>0</v>
      </c>
      <c r="J291" s="187">
        <f t="shared" si="34"/>
        <v>0</v>
      </c>
      <c r="K291" s="187">
        <f t="shared" si="35"/>
        <v>1</v>
      </c>
    </row>
    <row r="292" spans="2:11" s="85" customFormat="1" ht="60">
      <c r="B292" s="82" t="s">
        <v>65</v>
      </c>
      <c r="C292" s="80" t="s">
        <v>483</v>
      </c>
      <c r="D292" s="80" t="s">
        <v>486</v>
      </c>
      <c r="E292" s="83" t="s">
        <v>66</v>
      </c>
      <c r="F292" s="140"/>
      <c r="G292" s="80"/>
      <c r="H292" s="187">
        <f t="shared" si="38"/>
        <v>1</v>
      </c>
      <c r="I292" s="187">
        <f t="shared" si="38"/>
        <v>0</v>
      </c>
      <c r="J292" s="187">
        <f t="shared" si="34"/>
        <v>0</v>
      </c>
      <c r="K292" s="187">
        <f t="shared" si="35"/>
        <v>1</v>
      </c>
    </row>
    <row r="293" spans="2:11" s="85" customFormat="1" ht="15.75">
      <c r="B293" s="81" t="s">
        <v>524</v>
      </c>
      <c r="C293" s="80" t="s">
        <v>483</v>
      </c>
      <c r="D293" s="80" t="s">
        <v>486</v>
      </c>
      <c r="E293" s="83" t="s">
        <v>66</v>
      </c>
      <c r="F293" s="80" t="s">
        <v>525</v>
      </c>
      <c r="G293" s="80"/>
      <c r="H293" s="187">
        <f t="shared" si="38"/>
        <v>1</v>
      </c>
      <c r="I293" s="187">
        <f t="shared" si="38"/>
        <v>0</v>
      </c>
      <c r="J293" s="187">
        <f t="shared" si="34"/>
        <v>0</v>
      </c>
      <c r="K293" s="187">
        <f t="shared" si="35"/>
        <v>1</v>
      </c>
    </row>
    <row r="294" spans="2:11" s="85" customFormat="1" ht="30.75">
      <c r="B294" s="81" t="s">
        <v>526</v>
      </c>
      <c r="C294" s="80" t="s">
        <v>483</v>
      </c>
      <c r="D294" s="80" t="s">
        <v>486</v>
      </c>
      <c r="E294" s="83" t="s">
        <v>66</v>
      </c>
      <c r="F294" s="80" t="s">
        <v>527</v>
      </c>
      <c r="G294" s="80"/>
      <c r="H294" s="187">
        <f t="shared" si="38"/>
        <v>1</v>
      </c>
      <c r="I294" s="187">
        <f t="shared" si="38"/>
        <v>0</v>
      </c>
      <c r="J294" s="187">
        <f t="shared" si="34"/>
        <v>0</v>
      </c>
      <c r="K294" s="187">
        <f t="shared" si="35"/>
        <v>1</v>
      </c>
    </row>
    <row r="295" spans="2:11" s="85" customFormat="1" ht="15.75">
      <c r="B295" s="82" t="s">
        <v>512</v>
      </c>
      <c r="C295" s="80" t="s">
        <v>483</v>
      </c>
      <c r="D295" s="80" t="s">
        <v>486</v>
      </c>
      <c r="E295" s="83" t="s">
        <v>66</v>
      </c>
      <c r="F295" s="80" t="s">
        <v>527</v>
      </c>
      <c r="G295" s="80" t="s">
        <v>503</v>
      </c>
      <c r="H295" s="187">
        <v>1</v>
      </c>
      <c r="I295" s="187">
        <v>0</v>
      </c>
      <c r="J295" s="187">
        <f t="shared" si="34"/>
        <v>0</v>
      </c>
      <c r="K295" s="187">
        <f t="shared" si="35"/>
        <v>1</v>
      </c>
    </row>
    <row r="296" spans="2:11" s="85" customFormat="1" ht="60">
      <c r="B296" s="82" t="s">
        <v>67</v>
      </c>
      <c r="C296" s="80" t="s">
        <v>483</v>
      </c>
      <c r="D296" s="80" t="s">
        <v>486</v>
      </c>
      <c r="E296" s="83" t="s">
        <v>68</v>
      </c>
      <c r="F296" s="80"/>
      <c r="G296" s="80"/>
      <c r="H296" s="187">
        <f aca="true" t="shared" si="39" ref="H296:I299">H297</f>
        <v>6</v>
      </c>
      <c r="I296" s="187">
        <f t="shared" si="39"/>
        <v>0</v>
      </c>
      <c r="J296" s="187">
        <f t="shared" si="34"/>
        <v>0</v>
      </c>
      <c r="K296" s="187">
        <f t="shared" si="35"/>
        <v>6</v>
      </c>
    </row>
    <row r="297" spans="2:11" s="85" customFormat="1" ht="60">
      <c r="B297" s="82" t="s">
        <v>69</v>
      </c>
      <c r="C297" s="80" t="s">
        <v>483</v>
      </c>
      <c r="D297" s="80" t="s">
        <v>486</v>
      </c>
      <c r="E297" s="83" t="s">
        <v>70</v>
      </c>
      <c r="F297" s="80"/>
      <c r="G297" s="80"/>
      <c r="H297" s="187">
        <f t="shared" si="39"/>
        <v>6</v>
      </c>
      <c r="I297" s="187">
        <f t="shared" si="39"/>
        <v>0</v>
      </c>
      <c r="J297" s="187">
        <f t="shared" si="34"/>
        <v>0</v>
      </c>
      <c r="K297" s="187">
        <f t="shared" si="35"/>
        <v>6</v>
      </c>
    </row>
    <row r="298" spans="2:11" s="85" customFormat="1" ht="15.75">
      <c r="B298" s="81" t="s">
        <v>524</v>
      </c>
      <c r="C298" s="80" t="s">
        <v>483</v>
      </c>
      <c r="D298" s="80" t="s">
        <v>486</v>
      </c>
      <c r="E298" s="83" t="s">
        <v>70</v>
      </c>
      <c r="F298" s="80" t="s">
        <v>525</v>
      </c>
      <c r="G298" s="80"/>
      <c r="H298" s="187">
        <f t="shared" si="39"/>
        <v>6</v>
      </c>
      <c r="I298" s="187">
        <f t="shared" si="39"/>
        <v>0</v>
      </c>
      <c r="J298" s="187">
        <f t="shared" si="34"/>
        <v>0</v>
      </c>
      <c r="K298" s="187">
        <f t="shared" si="35"/>
        <v>6</v>
      </c>
    </row>
    <row r="299" spans="2:11" s="85" customFormat="1" ht="30.75">
      <c r="B299" s="81" t="s">
        <v>526</v>
      </c>
      <c r="C299" s="80" t="s">
        <v>483</v>
      </c>
      <c r="D299" s="80" t="s">
        <v>486</v>
      </c>
      <c r="E299" s="83" t="s">
        <v>70</v>
      </c>
      <c r="F299" s="80" t="s">
        <v>527</v>
      </c>
      <c r="G299" s="80"/>
      <c r="H299" s="187">
        <f t="shared" si="39"/>
        <v>6</v>
      </c>
      <c r="I299" s="187">
        <f t="shared" si="39"/>
        <v>0</v>
      </c>
      <c r="J299" s="187">
        <f t="shared" si="34"/>
        <v>0</v>
      </c>
      <c r="K299" s="187">
        <f t="shared" si="35"/>
        <v>6</v>
      </c>
    </row>
    <row r="300" spans="2:11" s="85" customFormat="1" ht="15.75">
      <c r="B300" s="82" t="s">
        <v>512</v>
      </c>
      <c r="C300" s="80" t="s">
        <v>483</v>
      </c>
      <c r="D300" s="80" t="s">
        <v>486</v>
      </c>
      <c r="E300" s="83" t="s">
        <v>70</v>
      </c>
      <c r="F300" s="80" t="s">
        <v>527</v>
      </c>
      <c r="G300" s="80" t="s">
        <v>503</v>
      </c>
      <c r="H300" s="187">
        <v>6</v>
      </c>
      <c r="I300" s="187">
        <v>0</v>
      </c>
      <c r="J300" s="187">
        <f t="shared" si="34"/>
        <v>0</v>
      </c>
      <c r="K300" s="187">
        <f t="shared" si="35"/>
        <v>6</v>
      </c>
    </row>
    <row r="301" spans="2:11" s="85" customFormat="1" ht="45">
      <c r="B301" s="82" t="s">
        <v>367</v>
      </c>
      <c r="C301" s="80" t="s">
        <v>483</v>
      </c>
      <c r="D301" s="80" t="s">
        <v>486</v>
      </c>
      <c r="E301" s="83" t="s">
        <v>71</v>
      </c>
      <c r="F301" s="80"/>
      <c r="G301" s="80"/>
      <c r="H301" s="187">
        <f aca="true" t="shared" si="40" ref="H301:I305">H302</f>
        <v>6</v>
      </c>
      <c r="I301" s="187">
        <f t="shared" si="40"/>
        <v>0</v>
      </c>
      <c r="J301" s="187">
        <f t="shared" si="34"/>
        <v>0</v>
      </c>
      <c r="K301" s="187">
        <f t="shared" si="35"/>
        <v>6</v>
      </c>
    </row>
    <row r="302" spans="2:11" s="85" customFormat="1" ht="75">
      <c r="B302" s="82" t="s">
        <v>123</v>
      </c>
      <c r="C302" s="80" t="s">
        <v>483</v>
      </c>
      <c r="D302" s="80" t="s">
        <v>486</v>
      </c>
      <c r="E302" s="83" t="s">
        <v>73</v>
      </c>
      <c r="F302" s="80"/>
      <c r="G302" s="80"/>
      <c r="H302" s="187">
        <f t="shared" si="40"/>
        <v>6</v>
      </c>
      <c r="I302" s="187">
        <f t="shared" si="40"/>
        <v>0</v>
      </c>
      <c r="J302" s="187">
        <f t="shared" si="34"/>
        <v>0</v>
      </c>
      <c r="K302" s="187">
        <f t="shared" si="35"/>
        <v>6</v>
      </c>
    </row>
    <row r="303" spans="2:11" s="85" customFormat="1" ht="75">
      <c r="B303" s="82" t="s">
        <v>124</v>
      </c>
      <c r="C303" s="80" t="s">
        <v>483</v>
      </c>
      <c r="D303" s="80" t="s">
        <v>486</v>
      </c>
      <c r="E303" s="148" t="s">
        <v>75</v>
      </c>
      <c r="F303" s="80"/>
      <c r="G303" s="80"/>
      <c r="H303" s="187">
        <f t="shared" si="40"/>
        <v>6</v>
      </c>
      <c r="I303" s="187">
        <f t="shared" si="40"/>
        <v>0</v>
      </c>
      <c r="J303" s="187">
        <f t="shared" si="34"/>
        <v>0</v>
      </c>
      <c r="K303" s="187">
        <f t="shared" si="35"/>
        <v>6</v>
      </c>
    </row>
    <row r="304" spans="2:11" s="85" customFormat="1" ht="15.75">
      <c r="B304" s="81" t="s">
        <v>524</v>
      </c>
      <c r="C304" s="80" t="s">
        <v>483</v>
      </c>
      <c r="D304" s="80" t="s">
        <v>486</v>
      </c>
      <c r="E304" s="148" t="s">
        <v>75</v>
      </c>
      <c r="F304" s="80" t="s">
        <v>525</v>
      </c>
      <c r="G304" s="80"/>
      <c r="H304" s="187">
        <f t="shared" si="40"/>
        <v>6</v>
      </c>
      <c r="I304" s="187">
        <f t="shared" si="40"/>
        <v>0</v>
      </c>
      <c r="J304" s="187">
        <f t="shared" si="34"/>
        <v>0</v>
      </c>
      <c r="K304" s="187">
        <f t="shared" si="35"/>
        <v>6</v>
      </c>
    </row>
    <row r="305" spans="2:11" s="85" customFormat="1" ht="30.75">
      <c r="B305" s="81" t="s">
        <v>526</v>
      </c>
      <c r="C305" s="80" t="s">
        <v>483</v>
      </c>
      <c r="D305" s="80" t="s">
        <v>486</v>
      </c>
      <c r="E305" s="148" t="s">
        <v>75</v>
      </c>
      <c r="F305" s="80" t="s">
        <v>527</v>
      </c>
      <c r="G305" s="80"/>
      <c r="H305" s="187">
        <f t="shared" si="40"/>
        <v>6</v>
      </c>
      <c r="I305" s="187">
        <f t="shared" si="40"/>
        <v>0</v>
      </c>
      <c r="J305" s="187">
        <f t="shared" si="34"/>
        <v>0</v>
      </c>
      <c r="K305" s="187">
        <f t="shared" si="35"/>
        <v>6</v>
      </c>
    </row>
    <row r="306" spans="2:11" s="85" customFormat="1" ht="15.75">
      <c r="B306" s="82" t="s">
        <v>512</v>
      </c>
      <c r="C306" s="80" t="s">
        <v>483</v>
      </c>
      <c r="D306" s="80" t="s">
        <v>486</v>
      </c>
      <c r="E306" s="148" t="s">
        <v>75</v>
      </c>
      <c r="F306" s="80" t="s">
        <v>527</v>
      </c>
      <c r="G306" s="80" t="s">
        <v>503</v>
      </c>
      <c r="H306" s="187">
        <v>6</v>
      </c>
      <c r="I306" s="187">
        <v>0</v>
      </c>
      <c r="J306" s="187">
        <f t="shared" si="34"/>
        <v>0</v>
      </c>
      <c r="K306" s="187">
        <f t="shared" si="35"/>
        <v>6</v>
      </c>
    </row>
    <row r="307" spans="2:11" s="85" customFormat="1" ht="30">
      <c r="B307" s="82" t="s">
        <v>76</v>
      </c>
      <c r="C307" s="80" t="s">
        <v>483</v>
      </c>
      <c r="D307" s="80" t="s">
        <v>486</v>
      </c>
      <c r="E307" s="83" t="s">
        <v>77</v>
      </c>
      <c r="F307" s="83"/>
      <c r="G307" s="83"/>
      <c r="H307" s="187">
        <f aca="true" t="shared" si="41" ref="H307:I310">H308</f>
        <v>73</v>
      </c>
      <c r="I307" s="187">
        <f t="shared" si="41"/>
        <v>49.5</v>
      </c>
      <c r="J307" s="187">
        <f t="shared" si="34"/>
        <v>67.8082191780822</v>
      </c>
      <c r="K307" s="187">
        <f t="shared" si="35"/>
        <v>23.5</v>
      </c>
    </row>
    <row r="308" spans="2:11" s="85" customFormat="1" ht="30">
      <c r="B308" s="82" t="s">
        <v>78</v>
      </c>
      <c r="C308" s="80" t="s">
        <v>483</v>
      </c>
      <c r="D308" s="80" t="s">
        <v>486</v>
      </c>
      <c r="E308" s="83" t="s">
        <v>79</v>
      </c>
      <c r="F308" s="83"/>
      <c r="G308" s="83"/>
      <c r="H308" s="187">
        <f t="shared" si="41"/>
        <v>73</v>
      </c>
      <c r="I308" s="187">
        <f t="shared" si="41"/>
        <v>49.5</v>
      </c>
      <c r="J308" s="187">
        <f t="shared" si="34"/>
        <v>67.8082191780822</v>
      </c>
      <c r="K308" s="187">
        <f t="shared" si="35"/>
        <v>23.5</v>
      </c>
    </row>
    <row r="309" spans="2:11" s="85" customFormat="1" ht="15.75">
      <c r="B309" s="81" t="s">
        <v>524</v>
      </c>
      <c r="C309" s="80" t="s">
        <v>483</v>
      </c>
      <c r="D309" s="80" t="s">
        <v>486</v>
      </c>
      <c r="E309" s="83" t="s">
        <v>79</v>
      </c>
      <c r="F309" s="80" t="s">
        <v>525</v>
      </c>
      <c r="G309" s="80"/>
      <c r="H309" s="187">
        <f t="shared" si="41"/>
        <v>73</v>
      </c>
      <c r="I309" s="187">
        <f t="shared" si="41"/>
        <v>49.5</v>
      </c>
      <c r="J309" s="187">
        <f t="shared" si="34"/>
        <v>67.8082191780822</v>
      </c>
      <c r="K309" s="187">
        <f t="shared" si="35"/>
        <v>23.5</v>
      </c>
    </row>
    <row r="310" spans="2:11" s="85" customFormat="1" ht="30.75">
      <c r="B310" s="81" t="s">
        <v>526</v>
      </c>
      <c r="C310" s="80" t="s">
        <v>483</v>
      </c>
      <c r="D310" s="80" t="s">
        <v>486</v>
      </c>
      <c r="E310" s="83" t="s">
        <v>79</v>
      </c>
      <c r="F310" s="80" t="s">
        <v>527</v>
      </c>
      <c r="G310" s="80"/>
      <c r="H310" s="187">
        <f t="shared" si="41"/>
        <v>73</v>
      </c>
      <c r="I310" s="187">
        <f t="shared" si="41"/>
        <v>49.5</v>
      </c>
      <c r="J310" s="187">
        <f t="shared" si="34"/>
        <v>67.8082191780822</v>
      </c>
      <c r="K310" s="187">
        <f t="shared" si="35"/>
        <v>23.5</v>
      </c>
    </row>
    <row r="311" spans="2:11" s="85" customFormat="1" ht="15.75">
      <c r="B311" s="82" t="s">
        <v>512</v>
      </c>
      <c r="C311" s="80" t="s">
        <v>483</v>
      </c>
      <c r="D311" s="80" t="s">
        <v>486</v>
      </c>
      <c r="E311" s="83" t="s">
        <v>79</v>
      </c>
      <c r="F311" s="80" t="s">
        <v>527</v>
      </c>
      <c r="G311" s="80" t="s">
        <v>503</v>
      </c>
      <c r="H311" s="187">
        <v>73</v>
      </c>
      <c r="I311" s="187">
        <v>49.5</v>
      </c>
      <c r="J311" s="187">
        <f t="shared" si="34"/>
        <v>67.8082191780822</v>
      </c>
      <c r="K311" s="187">
        <f t="shared" si="35"/>
        <v>23.5</v>
      </c>
    </row>
    <row r="312" spans="2:11" s="85" customFormat="1" ht="30">
      <c r="B312" s="82" t="s">
        <v>80</v>
      </c>
      <c r="C312" s="80" t="s">
        <v>483</v>
      </c>
      <c r="D312" s="80" t="s">
        <v>486</v>
      </c>
      <c r="E312" s="80" t="s">
        <v>81</v>
      </c>
      <c r="F312" s="80"/>
      <c r="G312" s="80"/>
      <c r="H312" s="187">
        <f aca="true" t="shared" si="42" ref="H312:I315">H313</f>
        <v>1</v>
      </c>
      <c r="I312" s="187">
        <f t="shared" si="42"/>
        <v>0</v>
      </c>
      <c r="J312" s="187">
        <f t="shared" si="34"/>
        <v>0</v>
      </c>
      <c r="K312" s="187">
        <f t="shared" si="35"/>
        <v>1</v>
      </c>
    </row>
    <row r="313" spans="2:11" s="85" customFormat="1" ht="30">
      <c r="B313" s="82" t="s">
        <v>82</v>
      </c>
      <c r="C313" s="80" t="s">
        <v>483</v>
      </c>
      <c r="D313" s="80" t="s">
        <v>486</v>
      </c>
      <c r="E313" s="80" t="s">
        <v>83</v>
      </c>
      <c r="F313" s="80"/>
      <c r="G313" s="80"/>
      <c r="H313" s="187">
        <f t="shared" si="42"/>
        <v>1</v>
      </c>
      <c r="I313" s="187">
        <f t="shared" si="42"/>
        <v>0</v>
      </c>
      <c r="J313" s="187">
        <f t="shared" si="34"/>
        <v>0</v>
      </c>
      <c r="K313" s="187">
        <f t="shared" si="35"/>
        <v>1</v>
      </c>
    </row>
    <row r="314" spans="2:11" s="85" customFormat="1" ht="15.75">
      <c r="B314" s="81" t="s">
        <v>524</v>
      </c>
      <c r="C314" s="80" t="s">
        <v>483</v>
      </c>
      <c r="D314" s="80" t="s">
        <v>486</v>
      </c>
      <c r="E314" s="80" t="s">
        <v>83</v>
      </c>
      <c r="F314" s="80" t="s">
        <v>525</v>
      </c>
      <c r="G314" s="80"/>
      <c r="H314" s="187">
        <f t="shared" si="42"/>
        <v>1</v>
      </c>
      <c r="I314" s="187">
        <f t="shared" si="42"/>
        <v>0</v>
      </c>
      <c r="J314" s="187">
        <f t="shared" si="34"/>
        <v>0</v>
      </c>
      <c r="K314" s="187">
        <f t="shared" si="35"/>
        <v>1</v>
      </c>
    </row>
    <row r="315" spans="2:11" s="85" customFormat="1" ht="30.75">
      <c r="B315" s="81" t="s">
        <v>526</v>
      </c>
      <c r="C315" s="80" t="s">
        <v>483</v>
      </c>
      <c r="D315" s="80" t="s">
        <v>486</v>
      </c>
      <c r="E315" s="80" t="s">
        <v>83</v>
      </c>
      <c r="F315" s="80" t="s">
        <v>527</v>
      </c>
      <c r="G315" s="80"/>
      <c r="H315" s="187">
        <f t="shared" si="42"/>
        <v>1</v>
      </c>
      <c r="I315" s="187">
        <f t="shared" si="42"/>
        <v>0</v>
      </c>
      <c r="J315" s="187">
        <f t="shared" si="34"/>
        <v>0</v>
      </c>
      <c r="K315" s="187">
        <f t="shared" si="35"/>
        <v>1</v>
      </c>
    </row>
    <row r="316" spans="2:11" s="85" customFormat="1" ht="15.75">
      <c r="B316" s="82" t="s">
        <v>512</v>
      </c>
      <c r="C316" s="80" t="s">
        <v>483</v>
      </c>
      <c r="D316" s="80" t="s">
        <v>486</v>
      </c>
      <c r="E316" s="80" t="s">
        <v>83</v>
      </c>
      <c r="F316" s="80" t="s">
        <v>527</v>
      </c>
      <c r="G316" s="80" t="s">
        <v>503</v>
      </c>
      <c r="H316" s="187">
        <v>1</v>
      </c>
      <c r="I316" s="187">
        <v>0</v>
      </c>
      <c r="J316" s="187">
        <f t="shared" si="34"/>
        <v>0</v>
      </c>
      <c r="K316" s="187">
        <f t="shared" si="35"/>
        <v>1</v>
      </c>
    </row>
    <row r="317" spans="2:11" s="85" customFormat="1" ht="30">
      <c r="B317" s="82" t="s">
        <v>511</v>
      </c>
      <c r="C317" s="80" t="s">
        <v>483</v>
      </c>
      <c r="D317" s="80" t="s">
        <v>486</v>
      </c>
      <c r="E317" s="80" t="s">
        <v>84</v>
      </c>
      <c r="F317" s="80"/>
      <c r="G317" s="80"/>
      <c r="H317" s="187">
        <f>H318</f>
        <v>1082.2</v>
      </c>
      <c r="I317" s="187">
        <f>I318</f>
        <v>184.8</v>
      </c>
      <c r="J317" s="187">
        <f t="shared" si="34"/>
        <v>17.076326002587322</v>
      </c>
      <c r="K317" s="187">
        <f t="shared" si="35"/>
        <v>897.4000000000001</v>
      </c>
    </row>
    <row r="318" spans="2:11" s="85" customFormat="1" ht="45">
      <c r="B318" s="82" t="s">
        <v>510</v>
      </c>
      <c r="C318" s="80" t="s">
        <v>483</v>
      </c>
      <c r="D318" s="80" t="s">
        <v>486</v>
      </c>
      <c r="E318" s="80" t="s">
        <v>85</v>
      </c>
      <c r="F318" s="78"/>
      <c r="G318" s="80"/>
      <c r="H318" s="187">
        <f>H319+H322+H325</f>
        <v>1082.2</v>
      </c>
      <c r="I318" s="187">
        <f>I319+I322+I325</f>
        <v>184.8</v>
      </c>
      <c r="J318" s="187">
        <f t="shared" si="34"/>
        <v>17.076326002587322</v>
      </c>
      <c r="K318" s="187">
        <f t="shared" si="35"/>
        <v>897.4000000000001</v>
      </c>
    </row>
    <row r="319" spans="2:11" s="85" customFormat="1" ht="15.75">
      <c r="B319" s="81" t="s">
        <v>524</v>
      </c>
      <c r="C319" s="80" t="s">
        <v>483</v>
      </c>
      <c r="D319" s="80" t="s">
        <v>486</v>
      </c>
      <c r="E319" s="80" t="s">
        <v>85</v>
      </c>
      <c r="F319" s="80" t="s">
        <v>525</v>
      </c>
      <c r="G319" s="80"/>
      <c r="H319" s="187">
        <f>H320</f>
        <v>16.2</v>
      </c>
      <c r="I319" s="187">
        <f>I320</f>
        <v>7.3</v>
      </c>
      <c r="J319" s="187">
        <f t="shared" si="34"/>
        <v>45.06172839506173</v>
      </c>
      <c r="K319" s="187">
        <f t="shared" si="35"/>
        <v>8.899999999999999</v>
      </c>
    </row>
    <row r="320" spans="2:11" s="85" customFormat="1" ht="30.75">
      <c r="B320" s="81" t="s">
        <v>526</v>
      </c>
      <c r="C320" s="80" t="s">
        <v>483</v>
      </c>
      <c r="D320" s="80" t="s">
        <v>486</v>
      </c>
      <c r="E320" s="80" t="s">
        <v>85</v>
      </c>
      <c r="F320" s="80" t="s">
        <v>527</v>
      </c>
      <c r="G320" s="80"/>
      <c r="H320" s="187">
        <f>H321</f>
        <v>16.2</v>
      </c>
      <c r="I320" s="187">
        <f>I321</f>
        <v>7.3</v>
      </c>
      <c r="J320" s="187">
        <f t="shared" si="34"/>
        <v>45.06172839506173</v>
      </c>
      <c r="K320" s="187">
        <f t="shared" si="35"/>
        <v>8.899999999999999</v>
      </c>
    </row>
    <row r="321" spans="2:11" s="85" customFormat="1" ht="15.75">
      <c r="B321" s="82" t="s">
        <v>512</v>
      </c>
      <c r="C321" s="80" t="s">
        <v>483</v>
      </c>
      <c r="D321" s="80" t="s">
        <v>486</v>
      </c>
      <c r="E321" s="80" t="s">
        <v>85</v>
      </c>
      <c r="F321" s="80" t="s">
        <v>527</v>
      </c>
      <c r="G321" s="80" t="s">
        <v>503</v>
      </c>
      <c r="H321" s="187">
        <v>16.2</v>
      </c>
      <c r="I321" s="187">
        <v>7.3</v>
      </c>
      <c r="J321" s="187">
        <f t="shared" si="34"/>
        <v>45.06172839506173</v>
      </c>
      <c r="K321" s="187">
        <f t="shared" si="35"/>
        <v>8.899999999999999</v>
      </c>
    </row>
    <row r="322" spans="2:11" s="85" customFormat="1" ht="15.75">
      <c r="B322" s="81" t="s">
        <v>60</v>
      </c>
      <c r="C322" s="80" t="s">
        <v>483</v>
      </c>
      <c r="D322" s="80" t="s">
        <v>486</v>
      </c>
      <c r="E322" s="80" t="s">
        <v>85</v>
      </c>
      <c r="F322" s="83">
        <v>300</v>
      </c>
      <c r="G322" s="80"/>
      <c r="H322" s="187">
        <f>H323</f>
        <v>68.6</v>
      </c>
      <c r="I322" s="187">
        <f>I323</f>
        <v>68.2</v>
      </c>
      <c r="J322" s="187">
        <f t="shared" si="34"/>
        <v>99.41690962099126</v>
      </c>
      <c r="K322" s="187">
        <f t="shared" si="35"/>
        <v>0.3999999999999915</v>
      </c>
    </row>
    <row r="323" spans="2:11" s="85" customFormat="1" ht="30.75">
      <c r="B323" s="81" t="s">
        <v>299</v>
      </c>
      <c r="C323" s="80" t="s">
        <v>483</v>
      </c>
      <c r="D323" s="80" t="s">
        <v>486</v>
      </c>
      <c r="E323" s="80" t="s">
        <v>85</v>
      </c>
      <c r="F323" s="83">
        <v>320</v>
      </c>
      <c r="G323" s="80"/>
      <c r="H323" s="187">
        <f>H324</f>
        <v>68.6</v>
      </c>
      <c r="I323" s="187">
        <f>I324</f>
        <v>68.2</v>
      </c>
      <c r="J323" s="187">
        <f t="shared" si="34"/>
        <v>99.41690962099126</v>
      </c>
      <c r="K323" s="187">
        <f t="shared" si="35"/>
        <v>0.3999999999999915</v>
      </c>
    </row>
    <row r="324" spans="2:11" s="85" customFormat="1" ht="15.75">
      <c r="B324" s="82" t="s">
        <v>512</v>
      </c>
      <c r="C324" s="80" t="s">
        <v>483</v>
      </c>
      <c r="D324" s="80" t="s">
        <v>486</v>
      </c>
      <c r="E324" s="80" t="s">
        <v>85</v>
      </c>
      <c r="F324" s="83">
        <v>320</v>
      </c>
      <c r="G324" s="80" t="s">
        <v>503</v>
      </c>
      <c r="H324" s="187">
        <v>68.6</v>
      </c>
      <c r="I324" s="187">
        <v>68.2</v>
      </c>
      <c r="J324" s="187">
        <f t="shared" si="34"/>
        <v>99.41690962099126</v>
      </c>
      <c r="K324" s="187">
        <f t="shared" si="35"/>
        <v>0.3999999999999915</v>
      </c>
    </row>
    <row r="325" spans="2:11" s="85" customFormat="1" ht="30">
      <c r="B325" s="82" t="s">
        <v>8</v>
      </c>
      <c r="C325" s="80" t="s">
        <v>483</v>
      </c>
      <c r="D325" s="80" t="s">
        <v>486</v>
      </c>
      <c r="E325" s="80" t="s">
        <v>85</v>
      </c>
      <c r="F325" s="80" t="s">
        <v>9</v>
      </c>
      <c r="G325" s="80"/>
      <c r="H325" s="187">
        <f>H326</f>
        <v>997.4</v>
      </c>
      <c r="I325" s="187">
        <f>I326</f>
        <v>109.3</v>
      </c>
      <c r="J325" s="187">
        <f t="shared" si="34"/>
        <v>10.958492079406456</v>
      </c>
      <c r="K325" s="187">
        <f t="shared" si="35"/>
        <v>888.1</v>
      </c>
    </row>
    <row r="326" spans="2:11" s="85" customFormat="1" ht="45">
      <c r="B326" s="82" t="s">
        <v>382</v>
      </c>
      <c r="C326" s="80" t="s">
        <v>483</v>
      </c>
      <c r="D326" s="80" t="s">
        <v>486</v>
      </c>
      <c r="E326" s="80" t="s">
        <v>85</v>
      </c>
      <c r="F326" s="80" t="s">
        <v>381</v>
      </c>
      <c r="G326" s="80"/>
      <c r="H326" s="187">
        <f>H327</f>
        <v>997.4</v>
      </c>
      <c r="I326" s="187">
        <f>I327</f>
        <v>109.3</v>
      </c>
      <c r="J326" s="187">
        <f t="shared" si="34"/>
        <v>10.958492079406456</v>
      </c>
      <c r="K326" s="187">
        <f t="shared" si="35"/>
        <v>888.1</v>
      </c>
    </row>
    <row r="327" spans="2:11" s="85" customFormat="1" ht="15.75">
      <c r="B327" s="82" t="s">
        <v>512</v>
      </c>
      <c r="C327" s="80" t="s">
        <v>483</v>
      </c>
      <c r="D327" s="80" t="s">
        <v>486</v>
      </c>
      <c r="E327" s="80" t="s">
        <v>85</v>
      </c>
      <c r="F327" s="80" t="s">
        <v>381</v>
      </c>
      <c r="G327" s="80" t="s">
        <v>503</v>
      </c>
      <c r="H327" s="187">
        <v>997.4</v>
      </c>
      <c r="I327" s="187">
        <v>109.3</v>
      </c>
      <c r="J327" s="187">
        <f t="shared" si="34"/>
        <v>10.958492079406456</v>
      </c>
      <c r="K327" s="187">
        <f t="shared" si="35"/>
        <v>888.1</v>
      </c>
    </row>
    <row r="328" spans="2:11" s="85" customFormat="1" ht="45.75">
      <c r="B328" s="91" t="s">
        <v>565</v>
      </c>
      <c r="C328" s="80" t="s">
        <v>483</v>
      </c>
      <c r="D328" s="80" t="s">
        <v>486</v>
      </c>
      <c r="E328" s="149" t="s">
        <v>47</v>
      </c>
      <c r="F328" s="80"/>
      <c r="G328" s="80"/>
      <c r="H328" s="187">
        <f>H329</f>
        <v>60</v>
      </c>
      <c r="I328" s="187">
        <f>I329</f>
        <v>20.4</v>
      </c>
      <c r="J328" s="187">
        <f t="shared" si="34"/>
        <v>34</v>
      </c>
      <c r="K328" s="187">
        <f t="shared" si="35"/>
        <v>39.6</v>
      </c>
    </row>
    <row r="329" spans="2:11" s="85" customFormat="1" ht="60.75">
      <c r="B329" s="91" t="s">
        <v>46</v>
      </c>
      <c r="C329" s="80" t="s">
        <v>483</v>
      </c>
      <c r="D329" s="80" t="s">
        <v>486</v>
      </c>
      <c r="E329" s="149" t="s">
        <v>45</v>
      </c>
      <c r="F329" s="80"/>
      <c r="G329" s="80"/>
      <c r="H329" s="187">
        <f>H330</f>
        <v>60</v>
      </c>
      <c r="I329" s="187">
        <f>I330</f>
        <v>20.4</v>
      </c>
      <c r="J329" s="187">
        <f t="shared" si="34"/>
        <v>34</v>
      </c>
      <c r="K329" s="187">
        <f t="shared" si="35"/>
        <v>39.6</v>
      </c>
    </row>
    <row r="330" spans="2:11" s="85" customFormat="1" ht="30">
      <c r="B330" s="82" t="s">
        <v>8</v>
      </c>
      <c r="C330" s="80" t="s">
        <v>483</v>
      </c>
      <c r="D330" s="80" t="s">
        <v>486</v>
      </c>
      <c r="E330" s="149" t="s">
        <v>45</v>
      </c>
      <c r="F330" s="80" t="s">
        <v>9</v>
      </c>
      <c r="G330" s="80"/>
      <c r="H330" s="187">
        <f>H331+H333</f>
        <v>60</v>
      </c>
      <c r="I330" s="187">
        <f>I331+I333</f>
        <v>20.4</v>
      </c>
      <c r="J330" s="187">
        <f t="shared" si="34"/>
        <v>34</v>
      </c>
      <c r="K330" s="187">
        <f t="shared" si="35"/>
        <v>39.6</v>
      </c>
    </row>
    <row r="331" spans="2:11" s="85" customFormat="1" ht="45">
      <c r="B331" s="82" t="s">
        <v>382</v>
      </c>
      <c r="C331" s="80" t="s">
        <v>483</v>
      </c>
      <c r="D331" s="80" t="s">
        <v>486</v>
      </c>
      <c r="E331" s="149" t="s">
        <v>45</v>
      </c>
      <c r="F331" s="80" t="s">
        <v>381</v>
      </c>
      <c r="G331" s="80"/>
      <c r="H331" s="187">
        <f>H332</f>
        <v>51</v>
      </c>
      <c r="I331" s="187">
        <f>I332</f>
        <v>11.4</v>
      </c>
      <c r="J331" s="187">
        <f t="shared" si="34"/>
        <v>22.35294117647059</v>
      </c>
      <c r="K331" s="187">
        <f t="shared" si="35"/>
        <v>39.6</v>
      </c>
    </row>
    <row r="332" spans="2:11" s="85" customFormat="1" ht="15.75">
      <c r="B332" s="82" t="s">
        <v>512</v>
      </c>
      <c r="C332" s="80" t="s">
        <v>483</v>
      </c>
      <c r="D332" s="80" t="s">
        <v>486</v>
      </c>
      <c r="E332" s="149" t="s">
        <v>45</v>
      </c>
      <c r="F332" s="80" t="s">
        <v>381</v>
      </c>
      <c r="G332" s="80" t="s">
        <v>503</v>
      </c>
      <c r="H332" s="187">
        <v>51</v>
      </c>
      <c r="I332" s="187">
        <v>11.4</v>
      </c>
      <c r="J332" s="187">
        <f t="shared" si="34"/>
        <v>22.35294117647059</v>
      </c>
      <c r="K332" s="187">
        <f t="shared" si="35"/>
        <v>39.6</v>
      </c>
    </row>
    <row r="333" spans="2:11" s="85" customFormat="1" ht="15.75">
      <c r="B333" s="82" t="s">
        <v>131</v>
      </c>
      <c r="C333" s="80" t="s">
        <v>483</v>
      </c>
      <c r="D333" s="80" t="s">
        <v>486</v>
      </c>
      <c r="E333" s="149" t="s">
        <v>45</v>
      </c>
      <c r="F333" s="80" t="s">
        <v>132</v>
      </c>
      <c r="G333" s="80"/>
      <c r="H333" s="187">
        <f>H334</f>
        <v>9</v>
      </c>
      <c r="I333" s="187">
        <f>I334</f>
        <v>9</v>
      </c>
      <c r="J333" s="187">
        <f t="shared" si="34"/>
        <v>100</v>
      </c>
      <c r="K333" s="187">
        <f t="shared" si="35"/>
        <v>0</v>
      </c>
    </row>
    <row r="334" spans="2:11" s="85" customFormat="1" ht="15.75">
      <c r="B334" s="82" t="s">
        <v>512</v>
      </c>
      <c r="C334" s="80" t="s">
        <v>483</v>
      </c>
      <c r="D334" s="80" t="s">
        <v>486</v>
      </c>
      <c r="E334" s="149" t="s">
        <v>45</v>
      </c>
      <c r="F334" s="80" t="s">
        <v>132</v>
      </c>
      <c r="G334" s="80" t="s">
        <v>503</v>
      </c>
      <c r="H334" s="187">
        <v>9</v>
      </c>
      <c r="I334" s="187">
        <v>9</v>
      </c>
      <c r="J334" s="187">
        <f t="shared" si="34"/>
        <v>100</v>
      </c>
      <c r="K334" s="187">
        <f t="shared" si="35"/>
        <v>0</v>
      </c>
    </row>
    <row r="335" spans="2:11" s="85" customFormat="1" ht="30">
      <c r="B335" s="82" t="s">
        <v>86</v>
      </c>
      <c r="C335" s="80" t="s">
        <v>483</v>
      </c>
      <c r="D335" s="80" t="s">
        <v>486</v>
      </c>
      <c r="E335" s="83" t="s">
        <v>87</v>
      </c>
      <c r="F335" s="83"/>
      <c r="G335" s="83"/>
      <c r="H335" s="187">
        <f>H336+H341+H346</f>
        <v>65</v>
      </c>
      <c r="I335" s="187">
        <f>I336+I341+I346</f>
        <v>52.5</v>
      </c>
      <c r="J335" s="187">
        <f t="shared" si="34"/>
        <v>80.76923076923077</v>
      </c>
      <c r="K335" s="187">
        <f t="shared" si="35"/>
        <v>12.5</v>
      </c>
    </row>
    <row r="336" spans="2:11" s="85" customFormat="1" ht="45">
      <c r="B336" s="82" t="s">
        <v>88</v>
      </c>
      <c r="C336" s="80" t="s">
        <v>483</v>
      </c>
      <c r="D336" s="80" t="s">
        <v>486</v>
      </c>
      <c r="E336" s="83" t="s">
        <v>89</v>
      </c>
      <c r="F336" s="83"/>
      <c r="G336" s="83"/>
      <c r="H336" s="187">
        <f aca="true" t="shared" si="43" ref="H336:I339">H337</f>
        <v>35.5</v>
      </c>
      <c r="I336" s="187">
        <f t="shared" si="43"/>
        <v>29</v>
      </c>
      <c r="J336" s="187">
        <f t="shared" si="34"/>
        <v>81.69014084507043</v>
      </c>
      <c r="K336" s="187">
        <f t="shared" si="35"/>
        <v>6.5</v>
      </c>
    </row>
    <row r="337" spans="2:11" ht="60">
      <c r="B337" s="82" t="s">
        <v>90</v>
      </c>
      <c r="C337" s="80" t="s">
        <v>483</v>
      </c>
      <c r="D337" s="80" t="s">
        <v>486</v>
      </c>
      <c r="E337" s="83" t="s">
        <v>91</v>
      </c>
      <c r="F337" s="80"/>
      <c r="G337" s="80"/>
      <c r="H337" s="187">
        <f t="shared" si="43"/>
        <v>35.5</v>
      </c>
      <c r="I337" s="187">
        <f t="shared" si="43"/>
        <v>29</v>
      </c>
      <c r="J337" s="187">
        <f t="shared" si="34"/>
        <v>81.69014084507043</v>
      </c>
      <c r="K337" s="187">
        <f t="shared" si="35"/>
        <v>6.5</v>
      </c>
    </row>
    <row r="338" spans="2:11" ht="15">
      <c r="B338" s="81" t="s">
        <v>524</v>
      </c>
      <c r="C338" s="80" t="s">
        <v>483</v>
      </c>
      <c r="D338" s="80" t="s">
        <v>486</v>
      </c>
      <c r="E338" s="83" t="s">
        <v>91</v>
      </c>
      <c r="F338" s="80" t="s">
        <v>525</v>
      </c>
      <c r="G338" s="80"/>
      <c r="H338" s="187">
        <f t="shared" si="43"/>
        <v>35.5</v>
      </c>
      <c r="I338" s="187">
        <f t="shared" si="43"/>
        <v>29</v>
      </c>
      <c r="J338" s="187">
        <f t="shared" si="34"/>
        <v>81.69014084507043</v>
      </c>
      <c r="K338" s="187">
        <f t="shared" si="35"/>
        <v>6.5</v>
      </c>
    </row>
    <row r="339" spans="2:11" ht="30">
      <c r="B339" s="81" t="s">
        <v>526</v>
      </c>
      <c r="C339" s="80" t="s">
        <v>483</v>
      </c>
      <c r="D339" s="80" t="s">
        <v>486</v>
      </c>
      <c r="E339" s="83" t="s">
        <v>91</v>
      </c>
      <c r="F339" s="80" t="s">
        <v>527</v>
      </c>
      <c r="G339" s="80"/>
      <c r="H339" s="187">
        <f t="shared" si="43"/>
        <v>35.5</v>
      </c>
      <c r="I339" s="187">
        <f t="shared" si="43"/>
        <v>29</v>
      </c>
      <c r="J339" s="187">
        <f aca="true" t="shared" si="44" ref="J339:J422">I339/H339*100</f>
        <v>81.69014084507043</v>
      </c>
      <c r="K339" s="187">
        <f aca="true" t="shared" si="45" ref="K339:K422">H339-I339</f>
        <v>6.5</v>
      </c>
    </row>
    <row r="340" spans="2:11" ht="15">
      <c r="B340" s="82" t="s">
        <v>512</v>
      </c>
      <c r="C340" s="80" t="s">
        <v>483</v>
      </c>
      <c r="D340" s="80" t="s">
        <v>486</v>
      </c>
      <c r="E340" s="83" t="s">
        <v>91</v>
      </c>
      <c r="F340" s="80" t="s">
        <v>527</v>
      </c>
      <c r="G340" s="80" t="s">
        <v>503</v>
      </c>
      <c r="H340" s="187">
        <v>35.5</v>
      </c>
      <c r="I340" s="187">
        <v>29</v>
      </c>
      <c r="J340" s="187">
        <f t="shared" si="44"/>
        <v>81.69014084507043</v>
      </c>
      <c r="K340" s="187">
        <f t="shared" si="45"/>
        <v>6.5</v>
      </c>
    </row>
    <row r="341" spans="2:11" ht="45">
      <c r="B341" s="82" t="s">
        <v>92</v>
      </c>
      <c r="C341" s="80" t="s">
        <v>483</v>
      </c>
      <c r="D341" s="80" t="s">
        <v>486</v>
      </c>
      <c r="E341" s="83" t="s">
        <v>93</v>
      </c>
      <c r="F341" s="80"/>
      <c r="G341" s="80"/>
      <c r="H341" s="187">
        <f aca="true" t="shared" si="46" ref="H341:I344">H342</f>
        <v>18</v>
      </c>
      <c r="I341" s="187">
        <f t="shared" si="46"/>
        <v>15</v>
      </c>
      <c r="J341" s="187">
        <f t="shared" si="44"/>
        <v>83.33333333333334</v>
      </c>
      <c r="K341" s="187">
        <f t="shared" si="45"/>
        <v>3</v>
      </c>
    </row>
    <row r="342" spans="2:11" ht="45">
      <c r="B342" s="82" t="s">
        <v>94</v>
      </c>
      <c r="C342" s="80" t="s">
        <v>483</v>
      </c>
      <c r="D342" s="80" t="s">
        <v>486</v>
      </c>
      <c r="E342" s="83" t="s">
        <v>95</v>
      </c>
      <c r="F342" s="140"/>
      <c r="G342" s="80"/>
      <c r="H342" s="187">
        <f t="shared" si="46"/>
        <v>18</v>
      </c>
      <c r="I342" s="187">
        <f t="shared" si="46"/>
        <v>15</v>
      </c>
      <c r="J342" s="187">
        <f t="shared" si="44"/>
        <v>83.33333333333334</v>
      </c>
      <c r="K342" s="187">
        <f t="shared" si="45"/>
        <v>3</v>
      </c>
    </row>
    <row r="343" spans="2:11" ht="15">
      <c r="B343" s="81" t="s">
        <v>524</v>
      </c>
      <c r="C343" s="80" t="s">
        <v>483</v>
      </c>
      <c r="D343" s="80" t="s">
        <v>486</v>
      </c>
      <c r="E343" s="83" t="s">
        <v>95</v>
      </c>
      <c r="F343" s="80" t="s">
        <v>525</v>
      </c>
      <c r="G343" s="80"/>
      <c r="H343" s="187">
        <f t="shared" si="46"/>
        <v>18</v>
      </c>
      <c r="I343" s="187">
        <f t="shared" si="46"/>
        <v>15</v>
      </c>
      <c r="J343" s="187">
        <f t="shared" si="44"/>
        <v>83.33333333333334</v>
      </c>
      <c r="K343" s="187">
        <f t="shared" si="45"/>
        <v>3</v>
      </c>
    </row>
    <row r="344" spans="2:11" ht="30">
      <c r="B344" s="81" t="s">
        <v>526</v>
      </c>
      <c r="C344" s="80" t="s">
        <v>483</v>
      </c>
      <c r="D344" s="80" t="s">
        <v>486</v>
      </c>
      <c r="E344" s="83" t="s">
        <v>95</v>
      </c>
      <c r="F344" s="80" t="s">
        <v>527</v>
      </c>
      <c r="G344" s="80"/>
      <c r="H344" s="187">
        <f t="shared" si="46"/>
        <v>18</v>
      </c>
      <c r="I344" s="187">
        <f t="shared" si="46"/>
        <v>15</v>
      </c>
      <c r="J344" s="187">
        <f t="shared" si="44"/>
        <v>83.33333333333334</v>
      </c>
      <c r="K344" s="187">
        <f t="shared" si="45"/>
        <v>3</v>
      </c>
    </row>
    <row r="345" spans="2:11" ht="15">
      <c r="B345" s="82" t="s">
        <v>512</v>
      </c>
      <c r="C345" s="80" t="s">
        <v>483</v>
      </c>
      <c r="D345" s="80" t="s">
        <v>486</v>
      </c>
      <c r="E345" s="83" t="s">
        <v>95</v>
      </c>
      <c r="F345" s="80" t="s">
        <v>527</v>
      </c>
      <c r="G345" s="80" t="s">
        <v>503</v>
      </c>
      <c r="H345" s="187">
        <v>18</v>
      </c>
      <c r="I345" s="187">
        <v>15</v>
      </c>
      <c r="J345" s="187">
        <f t="shared" si="44"/>
        <v>83.33333333333334</v>
      </c>
      <c r="K345" s="187">
        <f t="shared" si="45"/>
        <v>3</v>
      </c>
    </row>
    <row r="346" spans="2:11" ht="45">
      <c r="B346" s="82" t="s">
        <v>96</v>
      </c>
      <c r="C346" s="80" t="s">
        <v>483</v>
      </c>
      <c r="D346" s="80" t="s">
        <v>486</v>
      </c>
      <c r="E346" s="83" t="s">
        <v>97</v>
      </c>
      <c r="F346" s="80"/>
      <c r="G346" s="80"/>
      <c r="H346" s="187">
        <f aca="true" t="shared" si="47" ref="H346:I349">H347</f>
        <v>11.5</v>
      </c>
      <c r="I346" s="187">
        <f t="shared" si="47"/>
        <v>8.5</v>
      </c>
      <c r="J346" s="187">
        <f t="shared" si="44"/>
        <v>73.91304347826086</v>
      </c>
      <c r="K346" s="187">
        <f t="shared" si="45"/>
        <v>3</v>
      </c>
    </row>
    <row r="347" spans="2:11" ht="45">
      <c r="B347" s="82" t="s">
        <v>98</v>
      </c>
      <c r="C347" s="80" t="s">
        <v>483</v>
      </c>
      <c r="D347" s="80" t="s">
        <v>486</v>
      </c>
      <c r="E347" s="83" t="s">
        <v>99</v>
      </c>
      <c r="F347" s="140"/>
      <c r="G347" s="80"/>
      <c r="H347" s="187">
        <f t="shared" si="47"/>
        <v>11.5</v>
      </c>
      <c r="I347" s="187">
        <f t="shared" si="47"/>
        <v>8.5</v>
      </c>
      <c r="J347" s="187">
        <f t="shared" si="44"/>
        <v>73.91304347826086</v>
      </c>
      <c r="K347" s="187">
        <f t="shared" si="45"/>
        <v>3</v>
      </c>
    </row>
    <row r="348" spans="2:11" ht="15">
      <c r="B348" s="81" t="s">
        <v>524</v>
      </c>
      <c r="C348" s="80" t="s">
        <v>483</v>
      </c>
      <c r="D348" s="80" t="s">
        <v>486</v>
      </c>
      <c r="E348" s="83" t="s">
        <v>99</v>
      </c>
      <c r="F348" s="80" t="s">
        <v>525</v>
      </c>
      <c r="G348" s="80"/>
      <c r="H348" s="187">
        <f t="shared" si="47"/>
        <v>11.5</v>
      </c>
      <c r="I348" s="187">
        <f t="shared" si="47"/>
        <v>8.5</v>
      </c>
      <c r="J348" s="187">
        <f t="shared" si="44"/>
        <v>73.91304347826086</v>
      </c>
      <c r="K348" s="187">
        <f t="shared" si="45"/>
        <v>3</v>
      </c>
    </row>
    <row r="349" spans="2:11" ht="30">
      <c r="B349" s="81" t="s">
        <v>526</v>
      </c>
      <c r="C349" s="80" t="s">
        <v>483</v>
      </c>
      <c r="D349" s="80" t="s">
        <v>486</v>
      </c>
      <c r="E349" s="83" t="s">
        <v>99</v>
      </c>
      <c r="F349" s="80" t="s">
        <v>527</v>
      </c>
      <c r="G349" s="80"/>
      <c r="H349" s="187">
        <f t="shared" si="47"/>
        <v>11.5</v>
      </c>
      <c r="I349" s="187">
        <f t="shared" si="47"/>
        <v>8.5</v>
      </c>
      <c r="J349" s="187">
        <f t="shared" si="44"/>
        <v>73.91304347826086</v>
      </c>
      <c r="K349" s="187">
        <f t="shared" si="45"/>
        <v>3</v>
      </c>
    </row>
    <row r="350" spans="2:11" ht="15">
      <c r="B350" s="82" t="s">
        <v>512</v>
      </c>
      <c r="C350" s="80" t="s">
        <v>483</v>
      </c>
      <c r="D350" s="80" t="s">
        <v>486</v>
      </c>
      <c r="E350" s="83" t="s">
        <v>99</v>
      </c>
      <c r="F350" s="80" t="s">
        <v>527</v>
      </c>
      <c r="G350" s="80" t="s">
        <v>503</v>
      </c>
      <c r="H350" s="187">
        <v>11.5</v>
      </c>
      <c r="I350" s="187">
        <v>8.5</v>
      </c>
      <c r="J350" s="187">
        <f t="shared" si="44"/>
        <v>73.91304347826086</v>
      </c>
      <c r="K350" s="187">
        <f t="shared" si="45"/>
        <v>3</v>
      </c>
    </row>
    <row r="351" spans="2:11" s="85" customFormat="1" ht="15.75">
      <c r="B351" s="88" t="s">
        <v>437</v>
      </c>
      <c r="C351" s="80" t="s">
        <v>483</v>
      </c>
      <c r="D351" s="80" t="s">
        <v>487</v>
      </c>
      <c r="E351" s="80"/>
      <c r="F351" s="80"/>
      <c r="G351" s="80"/>
      <c r="H351" s="187">
        <f>H352</f>
        <v>951.4</v>
      </c>
      <c r="I351" s="187">
        <f>I352</f>
        <v>503.8</v>
      </c>
      <c r="J351" s="187">
        <f t="shared" si="44"/>
        <v>52.95354214841287</v>
      </c>
      <c r="K351" s="187">
        <f t="shared" si="45"/>
        <v>447.59999999999997</v>
      </c>
    </row>
    <row r="352" spans="2:11" s="85" customFormat="1" ht="15.75">
      <c r="B352" s="81" t="s">
        <v>514</v>
      </c>
      <c r="C352" s="80" t="s">
        <v>483</v>
      </c>
      <c r="D352" s="80" t="s">
        <v>487</v>
      </c>
      <c r="E352" s="80" t="s">
        <v>515</v>
      </c>
      <c r="F352" s="80"/>
      <c r="G352" s="80"/>
      <c r="H352" s="187">
        <f>H353</f>
        <v>951.4</v>
      </c>
      <c r="I352" s="187">
        <f>I353</f>
        <v>503.8</v>
      </c>
      <c r="J352" s="187">
        <f t="shared" si="44"/>
        <v>52.95354214841287</v>
      </c>
      <c r="K352" s="187">
        <f t="shared" si="45"/>
        <v>447.59999999999997</v>
      </c>
    </row>
    <row r="353" spans="2:11" ht="60">
      <c r="B353" s="82" t="s">
        <v>177</v>
      </c>
      <c r="C353" s="80" t="s">
        <v>483</v>
      </c>
      <c r="D353" s="80" t="s">
        <v>487</v>
      </c>
      <c r="E353" s="80" t="s">
        <v>100</v>
      </c>
      <c r="F353" s="80"/>
      <c r="G353" s="80"/>
      <c r="H353" s="187">
        <f>H354+H357+H360</f>
        <v>951.4</v>
      </c>
      <c r="I353" s="187">
        <f>I354+I357+I360</f>
        <v>503.8</v>
      </c>
      <c r="J353" s="187">
        <f t="shared" si="44"/>
        <v>52.95354214841287</v>
      </c>
      <c r="K353" s="187">
        <f t="shared" si="45"/>
        <v>447.59999999999997</v>
      </c>
    </row>
    <row r="354" spans="2:11" ht="45">
      <c r="B354" s="82" t="s">
        <v>517</v>
      </c>
      <c r="C354" s="80" t="s">
        <v>483</v>
      </c>
      <c r="D354" s="80" t="s">
        <v>487</v>
      </c>
      <c r="E354" s="80" t="s">
        <v>100</v>
      </c>
      <c r="F354" s="80" t="s">
        <v>347</v>
      </c>
      <c r="G354" s="80"/>
      <c r="H354" s="187">
        <f>H355</f>
        <v>743.3</v>
      </c>
      <c r="I354" s="187">
        <f>I355</f>
        <v>416.9</v>
      </c>
      <c r="J354" s="187">
        <f t="shared" si="44"/>
        <v>56.08771693797928</v>
      </c>
      <c r="K354" s="187">
        <f t="shared" si="45"/>
        <v>326.4</v>
      </c>
    </row>
    <row r="355" spans="2:11" ht="15">
      <c r="B355" s="82" t="s">
        <v>518</v>
      </c>
      <c r="C355" s="80" t="s">
        <v>483</v>
      </c>
      <c r="D355" s="80" t="s">
        <v>487</v>
      </c>
      <c r="E355" s="80" t="s">
        <v>100</v>
      </c>
      <c r="F355" s="80" t="s">
        <v>519</v>
      </c>
      <c r="G355" s="80"/>
      <c r="H355" s="187">
        <f>H356</f>
        <v>743.3</v>
      </c>
      <c r="I355" s="187">
        <f>I356</f>
        <v>416.9</v>
      </c>
      <c r="J355" s="187">
        <f t="shared" si="44"/>
        <v>56.08771693797928</v>
      </c>
      <c r="K355" s="187">
        <f t="shared" si="45"/>
        <v>326.4</v>
      </c>
    </row>
    <row r="356" spans="2:11" ht="15">
      <c r="B356" s="82" t="s">
        <v>512</v>
      </c>
      <c r="C356" s="80" t="s">
        <v>483</v>
      </c>
      <c r="D356" s="80" t="s">
        <v>487</v>
      </c>
      <c r="E356" s="80" t="s">
        <v>100</v>
      </c>
      <c r="F356" s="80" t="s">
        <v>519</v>
      </c>
      <c r="G356" s="80" t="s">
        <v>503</v>
      </c>
      <c r="H356" s="187">
        <v>743.3</v>
      </c>
      <c r="I356" s="187">
        <v>416.9</v>
      </c>
      <c r="J356" s="187">
        <f t="shared" si="44"/>
        <v>56.08771693797928</v>
      </c>
      <c r="K356" s="187">
        <f t="shared" si="45"/>
        <v>326.4</v>
      </c>
    </row>
    <row r="357" spans="2:11" ht="15">
      <c r="B357" s="81" t="s">
        <v>524</v>
      </c>
      <c r="C357" s="80" t="s">
        <v>483</v>
      </c>
      <c r="D357" s="80" t="s">
        <v>487</v>
      </c>
      <c r="E357" s="80" t="s">
        <v>100</v>
      </c>
      <c r="F357" s="80" t="s">
        <v>525</v>
      </c>
      <c r="G357" s="80"/>
      <c r="H357" s="187">
        <f>H358</f>
        <v>207.4</v>
      </c>
      <c r="I357" s="187">
        <f>I358</f>
        <v>86.6</v>
      </c>
      <c r="J357" s="187">
        <f t="shared" si="44"/>
        <v>41.75506268081002</v>
      </c>
      <c r="K357" s="187">
        <f t="shared" si="45"/>
        <v>120.80000000000001</v>
      </c>
    </row>
    <row r="358" spans="2:11" ht="30">
      <c r="B358" s="81" t="s">
        <v>526</v>
      </c>
      <c r="C358" s="80" t="s">
        <v>483</v>
      </c>
      <c r="D358" s="80" t="s">
        <v>487</v>
      </c>
      <c r="E358" s="80" t="s">
        <v>100</v>
      </c>
      <c r="F358" s="80" t="s">
        <v>527</v>
      </c>
      <c r="G358" s="80"/>
      <c r="H358" s="187">
        <f>H359</f>
        <v>207.4</v>
      </c>
      <c r="I358" s="187">
        <f>I359</f>
        <v>86.6</v>
      </c>
      <c r="J358" s="187">
        <f t="shared" si="44"/>
        <v>41.75506268081002</v>
      </c>
      <c r="K358" s="187">
        <f t="shared" si="45"/>
        <v>120.80000000000001</v>
      </c>
    </row>
    <row r="359" spans="2:11" ht="15">
      <c r="B359" s="82" t="s">
        <v>512</v>
      </c>
      <c r="C359" s="80" t="s">
        <v>483</v>
      </c>
      <c r="D359" s="80" t="s">
        <v>487</v>
      </c>
      <c r="E359" s="80" t="s">
        <v>100</v>
      </c>
      <c r="F359" s="80" t="s">
        <v>527</v>
      </c>
      <c r="G359" s="80" t="s">
        <v>503</v>
      </c>
      <c r="H359" s="187">
        <v>207.4</v>
      </c>
      <c r="I359" s="187">
        <v>86.6</v>
      </c>
      <c r="J359" s="187">
        <f t="shared" si="44"/>
        <v>41.75506268081002</v>
      </c>
      <c r="K359" s="187">
        <f t="shared" si="45"/>
        <v>120.80000000000001</v>
      </c>
    </row>
    <row r="360" spans="2:11" ht="15">
      <c r="B360" s="81" t="s">
        <v>529</v>
      </c>
      <c r="C360" s="80" t="s">
        <v>483</v>
      </c>
      <c r="D360" s="80" t="s">
        <v>487</v>
      </c>
      <c r="E360" s="80" t="s">
        <v>100</v>
      </c>
      <c r="F360" s="80" t="s">
        <v>287</v>
      </c>
      <c r="G360" s="80"/>
      <c r="H360" s="187">
        <f>H361</f>
        <v>0.7</v>
      </c>
      <c r="I360" s="187">
        <f>I361</f>
        <v>0.3</v>
      </c>
      <c r="J360" s="187">
        <f t="shared" si="44"/>
        <v>42.85714285714286</v>
      </c>
      <c r="K360" s="187">
        <f t="shared" si="45"/>
        <v>0.39999999999999997</v>
      </c>
    </row>
    <row r="361" spans="2:11" ht="15">
      <c r="B361" s="81" t="s">
        <v>530</v>
      </c>
      <c r="C361" s="80" t="s">
        <v>483</v>
      </c>
      <c r="D361" s="80" t="s">
        <v>487</v>
      </c>
      <c r="E361" s="80" t="s">
        <v>100</v>
      </c>
      <c r="F361" s="80" t="s">
        <v>531</v>
      </c>
      <c r="G361" s="80"/>
      <c r="H361" s="187">
        <f>H362</f>
        <v>0.7</v>
      </c>
      <c r="I361" s="187">
        <f>I362</f>
        <v>0.3</v>
      </c>
      <c r="J361" s="187">
        <f t="shared" si="44"/>
        <v>42.85714285714286</v>
      </c>
      <c r="K361" s="187">
        <f t="shared" si="45"/>
        <v>0.39999999999999997</v>
      </c>
    </row>
    <row r="362" spans="2:11" ht="15">
      <c r="B362" s="82" t="s">
        <v>512</v>
      </c>
      <c r="C362" s="80" t="s">
        <v>483</v>
      </c>
      <c r="D362" s="80" t="s">
        <v>487</v>
      </c>
      <c r="E362" s="80" t="s">
        <v>100</v>
      </c>
      <c r="F362" s="80" t="s">
        <v>531</v>
      </c>
      <c r="G362" s="80" t="s">
        <v>503</v>
      </c>
      <c r="H362" s="187">
        <v>0.7</v>
      </c>
      <c r="I362" s="187">
        <v>0.3</v>
      </c>
      <c r="J362" s="187">
        <f t="shared" si="44"/>
        <v>42.85714285714286</v>
      </c>
      <c r="K362" s="187">
        <f t="shared" si="45"/>
        <v>0.39999999999999997</v>
      </c>
    </row>
    <row r="363" spans="2:11" s="85" customFormat="1" ht="15.75">
      <c r="B363" s="90" t="s">
        <v>438</v>
      </c>
      <c r="C363" s="78" t="s">
        <v>488</v>
      </c>
      <c r="D363" s="78"/>
      <c r="E363" s="78"/>
      <c r="F363" s="78"/>
      <c r="G363" s="78"/>
      <c r="H363" s="197">
        <f>H368</f>
        <v>7979.3</v>
      </c>
      <c r="I363" s="197">
        <f>I368</f>
        <v>3562.3</v>
      </c>
      <c r="J363" s="197">
        <f t="shared" si="44"/>
        <v>44.64426704096851</v>
      </c>
      <c r="K363" s="197">
        <f t="shared" si="45"/>
        <v>4417</v>
      </c>
    </row>
    <row r="364" spans="2:11" s="85" customFormat="1" ht="15.75">
      <c r="B364" s="81" t="s">
        <v>507</v>
      </c>
      <c r="C364" s="80"/>
      <c r="D364" s="80"/>
      <c r="E364" s="80"/>
      <c r="F364" s="80"/>
      <c r="G364" s="80" t="s">
        <v>502</v>
      </c>
      <c r="H364" s="187">
        <f>H384+H391+H395+H399</f>
        <v>2456.3</v>
      </c>
      <c r="I364" s="187">
        <f>I384+I391+I395+I399</f>
        <v>1136.3999999999999</v>
      </c>
      <c r="J364" s="187">
        <f t="shared" si="44"/>
        <v>46.26470707975409</v>
      </c>
      <c r="K364" s="187">
        <f t="shared" si="45"/>
        <v>1319.9000000000003</v>
      </c>
    </row>
    <row r="365" spans="2:11" ht="15">
      <c r="B365" s="82" t="s">
        <v>512</v>
      </c>
      <c r="C365" s="80"/>
      <c r="D365" s="80"/>
      <c r="E365" s="80"/>
      <c r="F365" s="80"/>
      <c r="G365" s="80" t="s">
        <v>503</v>
      </c>
      <c r="H365" s="187">
        <f>H385+H387+H392+H396</f>
        <v>5253.2</v>
      </c>
      <c r="I365" s="187">
        <f>I385+I387+I392+I396</f>
        <v>2275.9000000000005</v>
      </c>
      <c r="J365" s="187">
        <f t="shared" si="44"/>
        <v>43.32406913881064</v>
      </c>
      <c r="K365" s="187">
        <f t="shared" si="45"/>
        <v>2977.2999999999993</v>
      </c>
    </row>
    <row r="366" spans="2:11" ht="15">
      <c r="B366" s="82" t="s">
        <v>498</v>
      </c>
      <c r="C366" s="80"/>
      <c r="D366" s="80"/>
      <c r="E366" s="80"/>
      <c r="F366" s="80"/>
      <c r="G366" s="80" t="s">
        <v>211</v>
      </c>
      <c r="H366" s="187">
        <f>H380</f>
        <v>150</v>
      </c>
      <c r="I366" s="187">
        <f>I380</f>
        <v>150</v>
      </c>
      <c r="J366" s="187">
        <f t="shared" si="44"/>
        <v>100</v>
      </c>
      <c r="K366" s="187">
        <f t="shared" si="45"/>
        <v>0</v>
      </c>
    </row>
    <row r="367" spans="2:11" ht="15">
      <c r="B367" s="82" t="s">
        <v>499</v>
      </c>
      <c r="C367" s="80"/>
      <c r="D367" s="80"/>
      <c r="E367" s="80"/>
      <c r="F367" s="80"/>
      <c r="G367" s="80" t="s">
        <v>506</v>
      </c>
      <c r="H367" s="187">
        <f>H373+H377</f>
        <v>119.8</v>
      </c>
      <c r="I367" s="187">
        <f>I373+I377</f>
        <v>0</v>
      </c>
      <c r="J367" s="187">
        <f t="shared" si="44"/>
        <v>0</v>
      </c>
      <c r="K367" s="187">
        <f t="shared" si="45"/>
        <v>119.8</v>
      </c>
    </row>
    <row r="368" spans="2:11" s="85" customFormat="1" ht="15.75">
      <c r="B368" s="82" t="s">
        <v>439</v>
      </c>
      <c r="C368" s="80" t="s">
        <v>488</v>
      </c>
      <c r="D368" s="80" t="s">
        <v>489</v>
      </c>
      <c r="E368" s="80"/>
      <c r="F368" s="80"/>
      <c r="G368" s="80"/>
      <c r="H368" s="187">
        <f>H369</f>
        <v>7979.3</v>
      </c>
      <c r="I368" s="187">
        <f>I369</f>
        <v>3562.3</v>
      </c>
      <c r="J368" s="187">
        <f t="shared" si="44"/>
        <v>44.64426704096851</v>
      </c>
      <c r="K368" s="187">
        <f t="shared" si="45"/>
        <v>4417</v>
      </c>
    </row>
    <row r="369" spans="2:11" s="85" customFormat="1" ht="15.75">
      <c r="B369" s="81" t="s">
        <v>514</v>
      </c>
      <c r="C369" s="80" t="s">
        <v>488</v>
      </c>
      <c r="D369" s="80" t="s">
        <v>489</v>
      </c>
      <c r="E369" s="80" t="s">
        <v>515</v>
      </c>
      <c r="F369" s="78"/>
      <c r="G369" s="78"/>
      <c r="H369" s="187">
        <f>H378+H381+H388+H370+H374</f>
        <v>7979.3</v>
      </c>
      <c r="I369" s="187">
        <f>I378+I381+I388+I370+I374</f>
        <v>3562.3</v>
      </c>
      <c r="J369" s="187">
        <f t="shared" si="44"/>
        <v>44.64426704096851</v>
      </c>
      <c r="K369" s="187">
        <f t="shared" si="45"/>
        <v>4417</v>
      </c>
    </row>
    <row r="370" spans="2:11" s="85" customFormat="1" ht="60">
      <c r="B370" s="82" t="s">
        <v>165</v>
      </c>
      <c r="C370" s="80" t="s">
        <v>488</v>
      </c>
      <c r="D370" s="80" t="s">
        <v>489</v>
      </c>
      <c r="E370" s="80" t="s">
        <v>164</v>
      </c>
      <c r="F370" s="80"/>
      <c r="G370" s="194"/>
      <c r="H370" s="195" t="str">
        <f aca="true" t="shared" si="48" ref="H370:I372">H371</f>
        <v>19,8</v>
      </c>
      <c r="I370" s="195">
        <f t="shared" si="48"/>
        <v>0</v>
      </c>
      <c r="J370" s="187">
        <f t="shared" si="44"/>
        <v>0</v>
      </c>
      <c r="K370" s="187">
        <f t="shared" si="45"/>
        <v>19.8</v>
      </c>
    </row>
    <row r="371" spans="2:11" s="85" customFormat="1" ht="15.75">
      <c r="B371" s="82" t="s">
        <v>524</v>
      </c>
      <c r="C371" s="80" t="s">
        <v>488</v>
      </c>
      <c r="D371" s="80" t="s">
        <v>489</v>
      </c>
      <c r="E371" s="80" t="s">
        <v>164</v>
      </c>
      <c r="F371" s="80" t="s">
        <v>525</v>
      </c>
      <c r="G371" s="194"/>
      <c r="H371" s="195" t="str">
        <f t="shared" si="48"/>
        <v>19,8</v>
      </c>
      <c r="I371" s="195">
        <f t="shared" si="48"/>
        <v>0</v>
      </c>
      <c r="J371" s="187">
        <f t="shared" si="44"/>
        <v>0</v>
      </c>
      <c r="K371" s="187">
        <f t="shared" si="45"/>
        <v>19.8</v>
      </c>
    </row>
    <row r="372" spans="2:11" s="85" customFormat="1" ht="30">
      <c r="B372" s="82" t="s">
        <v>526</v>
      </c>
      <c r="C372" s="80" t="s">
        <v>488</v>
      </c>
      <c r="D372" s="80" t="s">
        <v>489</v>
      </c>
      <c r="E372" s="80" t="s">
        <v>164</v>
      </c>
      <c r="F372" s="80" t="s">
        <v>527</v>
      </c>
      <c r="G372" s="194"/>
      <c r="H372" s="195" t="str">
        <f t="shared" si="48"/>
        <v>19,8</v>
      </c>
      <c r="I372" s="195">
        <f t="shared" si="48"/>
        <v>0</v>
      </c>
      <c r="J372" s="187">
        <f t="shared" si="44"/>
        <v>0</v>
      </c>
      <c r="K372" s="187">
        <f t="shared" si="45"/>
        <v>19.8</v>
      </c>
    </row>
    <row r="373" spans="2:11" s="85" customFormat="1" ht="15.75">
      <c r="B373" s="82" t="s">
        <v>499</v>
      </c>
      <c r="C373" s="80" t="s">
        <v>488</v>
      </c>
      <c r="D373" s="80" t="s">
        <v>489</v>
      </c>
      <c r="E373" s="80" t="s">
        <v>164</v>
      </c>
      <c r="F373" s="80" t="s">
        <v>527</v>
      </c>
      <c r="G373" s="94">
        <v>4</v>
      </c>
      <c r="H373" s="195" t="s">
        <v>268</v>
      </c>
      <c r="I373" s="187">
        <v>0</v>
      </c>
      <c r="J373" s="187">
        <f t="shared" si="44"/>
        <v>0</v>
      </c>
      <c r="K373" s="187">
        <f t="shared" si="45"/>
        <v>19.8</v>
      </c>
    </row>
    <row r="374" spans="2:11" s="85" customFormat="1" ht="60">
      <c r="B374" s="82" t="s">
        <v>163</v>
      </c>
      <c r="C374" s="80" t="s">
        <v>488</v>
      </c>
      <c r="D374" s="80" t="s">
        <v>489</v>
      </c>
      <c r="E374" s="80" t="s">
        <v>162</v>
      </c>
      <c r="F374" s="80"/>
      <c r="G374" s="80"/>
      <c r="H374" s="195" t="str">
        <f aca="true" t="shared" si="49" ref="H374:I376">H375</f>
        <v>100</v>
      </c>
      <c r="I374" s="195">
        <f t="shared" si="49"/>
        <v>0</v>
      </c>
      <c r="J374" s="187">
        <f t="shared" si="44"/>
        <v>0</v>
      </c>
      <c r="K374" s="187">
        <f t="shared" si="45"/>
        <v>100</v>
      </c>
    </row>
    <row r="375" spans="2:11" s="85" customFormat="1" ht="15.75">
      <c r="B375" s="82" t="s">
        <v>380</v>
      </c>
      <c r="C375" s="80" t="s">
        <v>488</v>
      </c>
      <c r="D375" s="80" t="s">
        <v>489</v>
      </c>
      <c r="E375" s="80" t="s">
        <v>162</v>
      </c>
      <c r="F375" s="80" t="s">
        <v>1</v>
      </c>
      <c r="G375" s="80"/>
      <c r="H375" s="195" t="str">
        <f t="shared" si="49"/>
        <v>100</v>
      </c>
      <c r="I375" s="195">
        <f t="shared" si="49"/>
        <v>0</v>
      </c>
      <c r="J375" s="187">
        <f t="shared" si="44"/>
        <v>0</v>
      </c>
      <c r="K375" s="187">
        <f t="shared" si="45"/>
        <v>100</v>
      </c>
    </row>
    <row r="376" spans="2:11" s="85" customFormat="1" ht="15.75">
      <c r="B376" s="82" t="s">
        <v>304</v>
      </c>
      <c r="C376" s="80" t="s">
        <v>488</v>
      </c>
      <c r="D376" s="80" t="s">
        <v>489</v>
      </c>
      <c r="E376" s="80" t="s">
        <v>162</v>
      </c>
      <c r="F376" s="80" t="s">
        <v>562</v>
      </c>
      <c r="G376" s="80"/>
      <c r="H376" s="195" t="str">
        <f t="shared" si="49"/>
        <v>100</v>
      </c>
      <c r="I376" s="195">
        <f t="shared" si="49"/>
        <v>0</v>
      </c>
      <c r="J376" s="187">
        <f t="shared" si="44"/>
        <v>0</v>
      </c>
      <c r="K376" s="187">
        <f t="shared" si="45"/>
        <v>100</v>
      </c>
    </row>
    <row r="377" spans="2:11" s="85" customFormat="1" ht="15.75">
      <c r="B377" s="82" t="s">
        <v>499</v>
      </c>
      <c r="C377" s="80" t="s">
        <v>488</v>
      </c>
      <c r="D377" s="80" t="s">
        <v>489</v>
      </c>
      <c r="E377" s="80" t="s">
        <v>162</v>
      </c>
      <c r="F377" s="80" t="s">
        <v>562</v>
      </c>
      <c r="G377" s="80" t="s">
        <v>506</v>
      </c>
      <c r="H377" s="195" t="s">
        <v>347</v>
      </c>
      <c r="I377" s="187">
        <v>0</v>
      </c>
      <c r="J377" s="187">
        <f t="shared" si="44"/>
        <v>0</v>
      </c>
      <c r="K377" s="187">
        <f t="shared" si="45"/>
        <v>100</v>
      </c>
    </row>
    <row r="378" spans="2:11" s="85" customFormat="1" ht="45.75">
      <c r="B378" s="81" t="s">
        <v>559</v>
      </c>
      <c r="C378" s="80" t="s">
        <v>488</v>
      </c>
      <c r="D378" s="80" t="s">
        <v>489</v>
      </c>
      <c r="E378" s="80" t="s">
        <v>558</v>
      </c>
      <c r="F378" s="78"/>
      <c r="G378" s="78"/>
      <c r="H378" s="187">
        <f>H379</f>
        <v>150</v>
      </c>
      <c r="I378" s="187">
        <f>I379</f>
        <v>150</v>
      </c>
      <c r="J378" s="187">
        <f t="shared" si="44"/>
        <v>100</v>
      </c>
      <c r="K378" s="187">
        <f t="shared" si="45"/>
        <v>0</v>
      </c>
    </row>
    <row r="379" spans="2:11" s="85" customFormat="1" ht="15.75">
      <c r="B379" s="82" t="s">
        <v>131</v>
      </c>
      <c r="C379" s="80" t="s">
        <v>488</v>
      </c>
      <c r="D379" s="80" t="s">
        <v>489</v>
      </c>
      <c r="E379" s="80" t="s">
        <v>558</v>
      </c>
      <c r="F379" s="80" t="s">
        <v>132</v>
      </c>
      <c r="G379" s="80"/>
      <c r="H379" s="187">
        <f>H380</f>
        <v>150</v>
      </c>
      <c r="I379" s="187">
        <f>I380</f>
        <v>150</v>
      </c>
      <c r="J379" s="187">
        <f t="shared" si="44"/>
        <v>100</v>
      </c>
      <c r="K379" s="187">
        <f t="shared" si="45"/>
        <v>0</v>
      </c>
    </row>
    <row r="380" spans="2:11" s="85" customFormat="1" ht="15.75">
      <c r="B380" s="82" t="s">
        <v>498</v>
      </c>
      <c r="C380" s="80" t="s">
        <v>488</v>
      </c>
      <c r="D380" s="80" t="s">
        <v>489</v>
      </c>
      <c r="E380" s="80" t="s">
        <v>558</v>
      </c>
      <c r="F380" s="80" t="s">
        <v>132</v>
      </c>
      <c r="G380" s="80" t="s">
        <v>211</v>
      </c>
      <c r="H380" s="187">
        <v>150</v>
      </c>
      <c r="I380" s="187">
        <v>150</v>
      </c>
      <c r="J380" s="187">
        <f t="shared" si="44"/>
        <v>100</v>
      </c>
      <c r="K380" s="187">
        <f t="shared" si="45"/>
        <v>0</v>
      </c>
    </row>
    <row r="381" spans="2:11" ht="30">
      <c r="B381" s="82" t="s">
        <v>178</v>
      </c>
      <c r="C381" s="80" t="s">
        <v>488</v>
      </c>
      <c r="D381" s="80" t="s">
        <v>489</v>
      </c>
      <c r="E381" s="80" t="s">
        <v>101</v>
      </c>
      <c r="F381" s="80"/>
      <c r="G381" s="80"/>
      <c r="H381" s="187">
        <f>H382</f>
        <v>3476</v>
      </c>
      <c r="I381" s="187">
        <f>I382</f>
        <v>1605.9</v>
      </c>
      <c r="J381" s="187">
        <f t="shared" si="44"/>
        <v>46.199654775604145</v>
      </c>
      <c r="K381" s="187">
        <f t="shared" si="45"/>
        <v>1870.1</v>
      </c>
    </row>
    <row r="382" spans="2:11" ht="30">
      <c r="B382" s="82" t="s">
        <v>8</v>
      </c>
      <c r="C382" s="80" t="s">
        <v>488</v>
      </c>
      <c r="D382" s="80" t="s">
        <v>489</v>
      </c>
      <c r="E382" s="80" t="s">
        <v>101</v>
      </c>
      <c r="F382" s="80" t="s">
        <v>9</v>
      </c>
      <c r="G382" s="80"/>
      <c r="H382" s="187">
        <f>H383+H386</f>
        <v>3476</v>
      </c>
      <c r="I382" s="187">
        <f>I383+I386</f>
        <v>1605.9</v>
      </c>
      <c r="J382" s="187">
        <f t="shared" si="44"/>
        <v>46.199654775604145</v>
      </c>
      <c r="K382" s="187">
        <f t="shared" si="45"/>
        <v>1870.1</v>
      </c>
    </row>
    <row r="383" spans="2:11" ht="45">
      <c r="B383" s="82" t="s">
        <v>382</v>
      </c>
      <c r="C383" s="80" t="s">
        <v>488</v>
      </c>
      <c r="D383" s="80" t="s">
        <v>489</v>
      </c>
      <c r="E383" s="80" t="s">
        <v>101</v>
      </c>
      <c r="F383" s="80" t="s">
        <v>381</v>
      </c>
      <c r="G383" s="80"/>
      <c r="H383" s="187">
        <f>H384+H385</f>
        <v>3438.5</v>
      </c>
      <c r="I383" s="187">
        <f>I384+I385</f>
        <v>1580.9</v>
      </c>
      <c r="J383" s="187">
        <f t="shared" si="44"/>
        <v>45.97644321651883</v>
      </c>
      <c r="K383" s="187">
        <f t="shared" si="45"/>
        <v>1857.6</v>
      </c>
    </row>
    <row r="384" spans="2:11" ht="15">
      <c r="B384" s="81" t="s">
        <v>507</v>
      </c>
      <c r="C384" s="80" t="s">
        <v>488</v>
      </c>
      <c r="D384" s="80" t="s">
        <v>489</v>
      </c>
      <c r="E384" s="80" t="s">
        <v>101</v>
      </c>
      <c r="F384" s="80" t="s">
        <v>381</v>
      </c>
      <c r="G384" s="80" t="s">
        <v>502</v>
      </c>
      <c r="H384" s="187">
        <v>911.5</v>
      </c>
      <c r="I384" s="187">
        <v>408.2</v>
      </c>
      <c r="J384" s="187">
        <f t="shared" si="44"/>
        <v>44.78332419089413</v>
      </c>
      <c r="K384" s="187">
        <f t="shared" si="45"/>
        <v>503.3</v>
      </c>
    </row>
    <row r="385" spans="2:11" ht="15">
      <c r="B385" s="82" t="s">
        <v>512</v>
      </c>
      <c r="C385" s="80" t="s">
        <v>488</v>
      </c>
      <c r="D385" s="80" t="s">
        <v>489</v>
      </c>
      <c r="E385" s="80" t="s">
        <v>101</v>
      </c>
      <c r="F385" s="80" t="s">
        <v>381</v>
      </c>
      <c r="G385" s="80" t="s">
        <v>503</v>
      </c>
      <c r="H385" s="187">
        <v>2527</v>
      </c>
      <c r="I385" s="187">
        <v>1172.7</v>
      </c>
      <c r="J385" s="187">
        <f t="shared" si="44"/>
        <v>46.40680648990899</v>
      </c>
      <c r="K385" s="187">
        <f t="shared" si="45"/>
        <v>1354.3</v>
      </c>
    </row>
    <row r="386" spans="2:11" ht="15">
      <c r="B386" s="82" t="s">
        <v>131</v>
      </c>
      <c r="C386" s="80" t="s">
        <v>488</v>
      </c>
      <c r="D386" s="80" t="s">
        <v>489</v>
      </c>
      <c r="E386" s="80" t="s">
        <v>101</v>
      </c>
      <c r="F386" s="140">
        <v>612</v>
      </c>
      <c r="G386" s="80"/>
      <c r="H386" s="187">
        <f>H387</f>
        <v>37.5</v>
      </c>
      <c r="I386" s="187">
        <f>I387</f>
        <v>25</v>
      </c>
      <c r="J386" s="187">
        <f t="shared" si="44"/>
        <v>66.66666666666666</v>
      </c>
      <c r="K386" s="187">
        <f t="shared" si="45"/>
        <v>12.5</v>
      </c>
    </row>
    <row r="387" spans="2:11" ht="15">
      <c r="B387" s="82" t="s">
        <v>512</v>
      </c>
      <c r="C387" s="80" t="s">
        <v>488</v>
      </c>
      <c r="D387" s="80" t="s">
        <v>489</v>
      </c>
      <c r="E387" s="80" t="s">
        <v>101</v>
      </c>
      <c r="F387" s="140">
        <v>612</v>
      </c>
      <c r="G387" s="80" t="s">
        <v>503</v>
      </c>
      <c r="H387" s="187">
        <v>37.5</v>
      </c>
      <c r="I387" s="187">
        <v>25</v>
      </c>
      <c r="J387" s="187">
        <f t="shared" si="44"/>
        <v>66.66666666666666</v>
      </c>
      <c r="K387" s="187">
        <f t="shared" si="45"/>
        <v>12.5</v>
      </c>
    </row>
    <row r="388" spans="2:11" ht="30">
      <c r="B388" s="82" t="s">
        <v>179</v>
      </c>
      <c r="C388" s="80" t="s">
        <v>488</v>
      </c>
      <c r="D388" s="80" t="s">
        <v>489</v>
      </c>
      <c r="E388" s="80" t="s">
        <v>102</v>
      </c>
      <c r="F388" s="80"/>
      <c r="G388" s="80"/>
      <c r="H388" s="187">
        <f>H389+H393+H397</f>
        <v>4233.5</v>
      </c>
      <c r="I388" s="187">
        <f>I389+I393+I397</f>
        <v>1806.4</v>
      </c>
      <c r="J388" s="187">
        <f t="shared" si="44"/>
        <v>42.669186252509746</v>
      </c>
      <c r="K388" s="187">
        <f t="shared" si="45"/>
        <v>2427.1</v>
      </c>
    </row>
    <row r="389" spans="2:11" ht="45">
      <c r="B389" s="82" t="s">
        <v>517</v>
      </c>
      <c r="C389" s="80" t="s">
        <v>488</v>
      </c>
      <c r="D389" s="80" t="s">
        <v>489</v>
      </c>
      <c r="E389" s="80" t="s">
        <v>102</v>
      </c>
      <c r="F389" s="80" t="s">
        <v>347</v>
      </c>
      <c r="G389" s="80"/>
      <c r="H389" s="187">
        <f>H390</f>
        <v>3755.3</v>
      </c>
      <c r="I389" s="187">
        <f>I390</f>
        <v>1527.5</v>
      </c>
      <c r="J389" s="187">
        <f t="shared" si="44"/>
        <v>40.675844806007504</v>
      </c>
      <c r="K389" s="187">
        <f t="shared" si="45"/>
        <v>2227.8</v>
      </c>
    </row>
    <row r="390" spans="2:11" ht="15">
      <c r="B390" s="82" t="s">
        <v>518</v>
      </c>
      <c r="C390" s="80" t="s">
        <v>488</v>
      </c>
      <c r="D390" s="80" t="s">
        <v>489</v>
      </c>
      <c r="E390" s="80" t="s">
        <v>102</v>
      </c>
      <c r="F390" s="80" t="s">
        <v>519</v>
      </c>
      <c r="G390" s="80"/>
      <c r="H390" s="187">
        <f>H391+H392</f>
        <v>3755.3</v>
      </c>
      <c r="I390" s="187">
        <f>I391+I392</f>
        <v>1527.5</v>
      </c>
      <c r="J390" s="187">
        <f t="shared" si="44"/>
        <v>40.675844806007504</v>
      </c>
      <c r="K390" s="187">
        <f t="shared" si="45"/>
        <v>2227.8</v>
      </c>
    </row>
    <row r="391" spans="2:11" ht="15">
      <c r="B391" s="81" t="s">
        <v>507</v>
      </c>
      <c r="C391" s="80" t="s">
        <v>488</v>
      </c>
      <c r="D391" s="80" t="s">
        <v>489</v>
      </c>
      <c r="E391" s="80" t="s">
        <v>102</v>
      </c>
      <c r="F391" s="80" t="s">
        <v>519</v>
      </c>
      <c r="G391" s="80" t="s">
        <v>502</v>
      </c>
      <c r="H391" s="187">
        <v>1092.3</v>
      </c>
      <c r="I391" s="187">
        <v>473.1</v>
      </c>
      <c r="J391" s="187">
        <f t="shared" si="44"/>
        <v>43.31227684702005</v>
      </c>
      <c r="K391" s="187">
        <f t="shared" si="45"/>
        <v>619.1999999999999</v>
      </c>
    </row>
    <row r="392" spans="2:11" ht="15">
      <c r="B392" s="82" t="s">
        <v>512</v>
      </c>
      <c r="C392" s="80" t="s">
        <v>488</v>
      </c>
      <c r="D392" s="80" t="s">
        <v>489</v>
      </c>
      <c r="E392" s="80" t="s">
        <v>102</v>
      </c>
      <c r="F392" s="80" t="s">
        <v>519</v>
      </c>
      <c r="G392" s="80" t="s">
        <v>503</v>
      </c>
      <c r="H392" s="187">
        <v>2663</v>
      </c>
      <c r="I392" s="187">
        <v>1054.4</v>
      </c>
      <c r="J392" s="187">
        <f t="shared" si="44"/>
        <v>39.59444235824259</v>
      </c>
      <c r="K392" s="187">
        <f t="shared" si="45"/>
        <v>1608.6</v>
      </c>
    </row>
    <row r="393" spans="2:11" ht="15">
      <c r="B393" s="81" t="s">
        <v>524</v>
      </c>
      <c r="C393" s="80" t="s">
        <v>488</v>
      </c>
      <c r="D393" s="80" t="s">
        <v>489</v>
      </c>
      <c r="E393" s="80" t="s">
        <v>102</v>
      </c>
      <c r="F393" s="80" t="s">
        <v>525</v>
      </c>
      <c r="G393" s="80"/>
      <c r="H393" s="187">
        <f>H394</f>
        <v>470.7</v>
      </c>
      <c r="I393" s="187">
        <f>I394</f>
        <v>271.4</v>
      </c>
      <c r="J393" s="187">
        <f t="shared" si="44"/>
        <v>57.658806033567025</v>
      </c>
      <c r="K393" s="187">
        <f t="shared" si="45"/>
        <v>199.3</v>
      </c>
    </row>
    <row r="394" spans="2:11" ht="30">
      <c r="B394" s="81" t="s">
        <v>526</v>
      </c>
      <c r="C394" s="80" t="s">
        <v>488</v>
      </c>
      <c r="D394" s="80" t="s">
        <v>489</v>
      </c>
      <c r="E394" s="80" t="s">
        <v>102</v>
      </c>
      <c r="F394" s="80" t="s">
        <v>527</v>
      </c>
      <c r="G394" s="80"/>
      <c r="H394" s="187">
        <f>H395+H396</f>
        <v>470.7</v>
      </c>
      <c r="I394" s="187">
        <f>I395+I396</f>
        <v>271.4</v>
      </c>
      <c r="J394" s="187">
        <f t="shared" si="44"/>
        <v>57.658806033567025</v>
      </c>
      <c r="K394" s="187">
        <f t="shared" si="45"/>
        <v>199.3</v>
      </c>
    </row>
    <row r="395" spans="2:11" ht="15">
      <c r="B395" s="81" t="s">
        <v>507</v>
      </c>
      <c r="C395" s="80" t="s">
        <v>488</v>
      </c>
      <c r="D395" s="80" t="s">
        <v>489</v>
      </c>
      <c r="E395" s="80" t="s">
        <v>102</v>
      </c>
      <c r="F395" s="80" t="s">
        <v>527</v>
      </c>
      <c r="G395" s="80" t="s">
        <v>502</v>
      </c>
      <c r="H395" s="187">
        <v>445</v>
      </c>
      <c r="I395" s="187">
        <v>247.6</v>
      </c>
      <c r="J395" s="187">
        <f t="shared" si="44"/>
        <v>55.640449438202246</v>
      </c>
      <c r="K395" s="187">
        <f t="shared" si="45"/>
        <v>197.4</v>
      </c>
    </row>
    <row r="396" spans="2:11" ht="15">
      <c r="B396" s="82" t="s">
        <v>512</v>
      </c>
      <c r="C396" s="80" t="s">
        <v>488</v>
      </c>
      <c r="D396" s="80" t="s">
        <v>489</v>
      </c>
      <c r="E396" s="80" t="s">
        <v>102</v>
      </c>
      <c r="F396" s="80" t="s">
        <v>527</v>
      </c>
      <c r="G396" s="80" t="s">
        <v>503</v>
      </c>
      <c r="H396" s="187">
        <v>25.7</v>
      </c>
      <c r="I396" s="187">
        <v>23.8</v>
      </c>
      <c r="J396" s="187">
        <f t="shared" si="44"/>
        <v>92.60700389105058</v>
      </c>
      <c r="K396" s="187">
        <f t="shared" si="45"/>
        <v>1.8999999999999986</v>
      </c>
    </row>
    <row r="397" spans="2:11" ht="15">
      <c r="B397" s="81" t="s">
        <v>529</v>
      </c>
      <c r="C397" s="80" t="s">
        <v>488</v>
      </c>
      <c r="D397" s="80" t="s">
        <v>489</v>
      </c>
      <c r="E397" s="80" t="s">
        <v>102</v>
      </c>
      <c r="F397" s="80" t="s">
        <v>287</v>
      </c>
      <c r="G397" s="80"/>
      <c r="H397" s="187">
        <f>H398</f>
        <v>7.5</v>
      </c>
      <c r="I397" s="187">
        <f>I398</f>
        <v>7.5</v>
      </c>
      <c r="J397" s="187">
        <f t="shared" si="44"/>
        <v>100</v>
      </c>
      <c r="K397" s="187">
        <f t="shared" si="45"/>
        <v>0</v>
      </c>
    </row>
    <row r="398" spans="2:11" ht="15">
      <c r="B398" s="81" t="s">
        <v>530</v>
      </c>
      <c r="C398" s="80" t="s">
        <v>488</v>
      </c>
      <c r="D398" s="80" t="s">
        <v>489</v>
      </c>
      <c r="E398" s="80" t="s">
        <v>102</v>
      </c>
      <c r="F398" s="80" t="s">
        <v>531</v>
      </c>
      <c r="G398" s="80"/>
      <c r="H398" s="187">
        <f>H399</f>
        <v>7.5</v>
      </c>
      <c r="I398" s="187">
        <f>I399</f>
        <v>7.5</v>
      </c>
      <c r="J398" s="187">
        <f t="shared" si="44"/>
        <v>100</v>
      </c>
      <c r="K398" s="187">
        <f t="shared" si="45"/>
        <v>0</v>
      </c>
    </row>
    <row r="399" spans="2:11" ht="15">
      <c r="B399" s="81" t="s">
        <v>507</v>
      </c>
      <c r="C399" s="80" t="s">
        <v>488</v>
      </c>
      <c r="D399" s="80" t="s">
        <v>489</v>
      </c>
      <c r="E399" s="80" t="s">
        <v>102</v>
      </c>
      <c r="F399" s="80" t="s">
        <v>531</v>
      </c>
      <c r="G399" s="80" t="s">
        <v>502</v>
      </c>
      <c r="H399" s="187">
        <v>7.5</v>
      </c>
      <c r="I399" s="187">
        <v>7.5</v>
      </c>
      <c r="J399" s="187">
        <f t="shared" si="44"/>
        <v>100</v>
      </c>
      <c r="K399" s="187">
        <f t="shared" si="45"/>
        <v>0</v>
      </c>
    </row>
    <row r="400" spans="2:11" s="85" customFormat="1" ht="15.75">
      <c r="B400" s="90" t="s">
        <v>444</v>
      </c>
      <c r="C400" s="78" t="s">
        <v>490</v>
      </c>
      <c r="D400" s="78"/>
      <c r="E400" s="78"/>
      <c r="F400" s="78"/>
      <c r="G400" s="78"/>
      <c r="H400" s="197">
        <f>H404+H410+H446+H472</f>
        <v>19736.3</v>
      </c>
      <c r="I400" s="197">
        <f>I404+I410+I446+I472</f>
        <v>6919.400000000001</v>
      </c>
      <c r="J400" s="197">
        <f t="shared" si="44"/>
        <v>35.05925629423955</v>
      </c>
      <c r="K400" s="197">
        <f t="shared" si="45"/>
        <v>12816.899999999998</v>
      </c>
    </row>
    <row r="401" spans="2:11" ht="15">
      <c r="B401" s="82" t="s">
        <v>512</v>
      </c>
      <c r="C401" s="80"/>
      <c r="D401" s="80"/>
      <c r="E401" s="80"/>
      <c r="F401" s="80"/>
      <c r="G401" s="80" t="s">
        <v>503</v>
      </c>
      <c r="H401" s="187">
        <f>H409+H419+H423+H436+H442+H445+H477</f>
        <v>2707.3</v>
      </c>
      <c r="I401" s="187">
        <f>I409+I419+I423+I436+I442+I445+I477</f>
        <v>1241.9</v>
      </c>
      <c r="J401" s="187">
        <f t="shared" si="44"/>
        <v>45.87227126657555</v>
      </c>
      <c r="K401" s="187">
        <f t="shared" si="45"/>
        <v>1465.4</v>
      </c>
    </row>
    <row r="402" spans="2:11" ht="15">
      <c r="B402" s="82" t="s">
        <v>498</v>
      </c>
      <c r="C402" s="80"/>
      <c r="D402" s="80"/>
      <c r="E402" s="80"/>
      <c r="F402" s="80"/>
      <c r="G402" s="80" t="s">
        <v>211</v>
      </c>
      <c r="H402" s="187">
        <f>H432+H451+H459+H463+H467+H471+H478+H481</f>
        <v>11820.199999999999</v>
      </c>
      <c r="I402" s="187">
        <f>I432+I451+I459+I463+I467+I471+I478+I481</f>
        <v>2548.5</v>
      </c>
      <c r="J402" s="187">
        <f t="shared" si="44"/>
        <v>21.560548890881712</v>
      </c>
      <c r="K402" s="187">
        <f t="shared" si="45"/>
        <v>9271.699999999999</v>
      </c>
    </row>
    <row r="403" spans="2:11" ht="15">
      <c r="B403" s="82" t="s">
        <v>499</v>
      </c>
      <c r="C403" s="80"/>
      <c r="D403" s="80"/>
      <c r="E403" s="80"/>
      <c r="F403" s="80"/>
      <c r="G403" s="80" t="s">
        <v>506</v>
      </c>
      <c r="H403" s="187">
        <f>H415+H428+H455</f>
        <v>5208.8</v>
      </c>
      <c r="I403" s="187">
        <f>I415+I428+I455</f>
        <v>3129</v>
      </c>
      <c r="J403" s="187">
        <f t="shared" si="44"/>
        <v>60.07141760098295</v>
      </c>
      <c r="K403" s="187">
        <f t="shared" si="45"/>
        <v>2079.8</v>
      </c>
    </row>
    <row r="404" spans="2:11" s="85" customFormat="1" ht="15.75">
      <c r="B404" s="82" t="s">
        <v>451</v>
      </c>
      <c r="C404" s="80" t="s">
        <v>490</v>
      </c>
      <c r="D404" s="80" t="s">
        <v>491</v>
      </c>
      <c r="E404" s="80"/>
      <c r="F404" s="80"/>
      <c r="G404" s="80"/>
      <c r="H404" s="187">
        <f aca="true" t="shared" si="50" ref="H404:I408">H405</f>
        <v>2040</v>
      </c>
      <c r="I404" s="187">
        <f t="shared" si="50"/>
        <v>958.2</v>
      </c>
      <c r="J404" s="187">
        <f t="shared" si="44"/>
        <v>46.970588235294116</v>
      </c>
      <c r="K404" s="187">
        <f t="shared" si="45"/>
        <v>1081.8</v>
      </c>
    </row>
    <row r="405" spans="2:11" ht="15">
      <c r="B405" s="81" t="s">
        <v>514</v>
      </c>
      <c r="C405" s="80" t="s">
        <v>490</v>
      </c>
      <c r="D405" s="80" t="s">
        <v>491</v>
      </c>
      <c r="E405" s="80" t="s">
        <v>515</v>
      </c>
      <c r="F405" s="80"/>
      <c r="G405" s="80"/>
      <c r="H405" s="187">
        <f t="shared" si="50"/>
        <v>2040</v>
      </c>
      <c r="I405" s="187">
        <f t="shared" si="50"/>
        <v>958.2</v>
      </c>
      <c r="J405" s="187">
        <f t="shared" si="44"/>
        <v>46.970588235294116</v>
      </c>
      <c r="K405" s="187">
        <f t="shared" si="45"/>
        <v>1081.8</v>
      </c>
    </row>
    <row r="406" spans="2:11" ht="45">
      <c r="B406" s="82" t="s">
        <v>180</v>
      </c>
      <c r="C406" s="80" t="s">
        <v>490</v>
      </c>
      <c r="D406" s="80" t="s">
        <v>491</v>
      </c>
      <c r="E406" s="80" t="s">
        <v>103</v>
      </c>
      <c r="F406" s="80"/>
      <c r="G406" s="80"/>
      <c r="H406" s="187">
        <f t="shared" si="50"/>
        <v>2040</v>
      </c>
      <c r="I406" s="187">
        <f t="shared" si="50"/>
        <v>958.2</v>
      </c>
      <c r="J406" s="187">
        <f t="shared" si="44"/>
        <v>46.970588235294116</v>
      </c>
      <c r="K406" s="187">
        <f t="shared" si="45"/>
        <v>1081.8</v>
      </c>
    </row>
    <row r="407" spans="2:11" ht="15">
      <c r="B407" s="82" t="s">
        <v>60</v>
      </c>
      <c r="C407" s="80" t="s">
        <v>490</v>
      </c>
      <c r="D407" s="80" t="s">
        <v>491</v>
      </c>
      <c r="E407" s="80" t="s">
        <v>103</v>
      </c>
      <c r="F407" s="80" t="s">
        <v>104</v>
      </c>
      <c r="G407" s="80"/>
      <c r="H407" s="187">
        <f t="shared" si="50"/>
        <v>2040</v>
      </c>
      <c r="I407" s="187">
        <f t="shared" si="50"/>
        <v>958.2</v>
      </c>
      <c r="J407" s="187">
        <f t="shared" si="44"/>
        <v>46.970588235294116</v>
      </c>
      <c r="K407" s="187">
        <f t="shared" si="45"/>
        <v>1081.8</v>
      </c>
    </row>
    <row r="408" spans="2:11" ht="30">
      <c r="B408" s="82" t="s">
        <v>299</v>
      </c>
      <c r="C408" s="80" t="s">
        <v>490</v>
      </c>
      <c r="D408" s="80" t="s">
        <v>491</v>
      </c>
      <c r="E408" s="80" t="s">
        <v>103</v>
      </c>
      <c r="F408" s="80" t="s">
        <v>298</v>
      </c>
      <c r="G408" s="80"/>
      <c r="H408" s="187">
        <f t="shared" si="50"/>
        <v>2040</v>
      </c>
      <c r="I408" s="187">
        <f t="shared" si="50"/>
        <v>958.2</v>
      </c>
      <c r="J408" s="187">
        <f t="shared" si="44"/>
        <v>46.970588235294116</v>
      </c>
      <c r="K408" s="187">
        <f t="shared" si="45"/>
        <v>1081.8</v>
      </c>
    </row>
    <row r="409" spans="2:11" ht="15">
      <c r="B409" s="82" t="s">
        <v>512</v>
      </c>
      <c r="C409" s="80" t="s">
        <v>490</v>
      </c>
      <c r="D409" s="80" t="s">
        <v>491</v>
      </c>
      <c r="E409" s="80" t="s">
        <v>103</v>
      </c>
      <c r="F409" s="80" t="s">
        <v>298</v>
      </c>
      <c r="G409" s="80" t="s">
        <v>503</v>
      </c>
      <c r="H409" s="187">
        <v>2040</v>
      </c>
      <c r="I409" s="187">
        <v>958.2</v>
      </c>
      <c r="J409" s="187">
        <f t="shared" si="44"/>
        <v>46.970588235294116</v>
      </c>
      <c r="K409" s="187">
        <f t="shared" si="45"/>
        <v>1081.8</v>
      </c>
    </row>
    <row r="410" spans="2:11" ht="15">
      <c r="B410" s="82" t="s">
        <v>445</v>
      </c>
      <c r="C410" s="80" t="s">
        <v>490</v>
      </c>
      <c r="D410" s="80" t="s">
        <v>492</v>
      </c>
      <c r="E410" s="80"/>
      <c r="F410" s="80"/>
      <c r="G410" s="80"/>
      <c r="H410" s="187">
        <f>H411+H437+H424</f>
        <v>5922</v>
      </c>
      <c r="I410" s="187">
        <f>I411+I437+I424</f>
        <v>3608.7999999999997</v>
      </c>
      <c r="J410" s="187">
        <f t="shared" si="44"/>
        <v>60.938872002701785</v>
      </c>
      <c r="K410" s="187">
        <f t="shared" si="45"/>
        <v>2313.2000000000003</v>
      </c>
    </row>
    <row r="411" spans="2:11" ht="15">
      <c r="B411" s="81" t="s">
        <v>514</v>
      </c>
      <c r="C411" s="80" t="s">
        <v>490</v>
      </c>
      <c r="D411" s="80" t="s">
        <v>492</v>
      </c>
      <c r="E411" s="83" t="s">
        <v>515</v>
      </c>
      <c r="F411" s="80"/>
      <c r="G411" s="80"/>
      <c r="H411" s="187">
        <f>H412+H420+H416</f>
        <v>4982</v>
      </c>
      <c r="I411" s="187">
        <f>I412+I420+I416</f>
        <v>3002.7</v>
      </c>
      <c r="J411" s="187">
        <f t="shared" si="44"/>
        <v>60.27097551184263</v>
      </c>
      <c r="K411" s="187">
        <f t="shared" si="45"/>
        <v>1979.3000000000002</v>
      </c>
    </row>
    <row r="412" spans="2:11" ht="75">
      <c r="B412" s="82" t="s">
        <v>161</v>
      </c>
      <c r="C412" s="80" t="s">
        <v>490</v>
      </c>
      <c r="D412" s="80" t="s">
        <v>492</v>
      </c>
      <c r="E412" s="173" t="s">
        <v>160</v>
      </c>
      <c r="F412" s="80"/>
      <c r="G412" s="80"/>
      <c r="H412" s="187">
        <f aca="true" t="shared" si="51" ref="H412:I414">H413</f>
        <v>4865</v>
      </c>
      <c r="I412" s="187">
        <f t="shared" si="51"/>
        <v>2919</v>
      </c>
      <c r="J412" s="187">
        <f t="shared" si="44"/>
        <v>60</v>
      </c>
      <c r="K412" s="187">
        <f t="shared" si="45"/>
        <v>1946</v>
      </c>
    </row>
    <row r="413" spans="2:11" ht="15">
      <c r="B413" s="82" t="s">
        <v>60</v>
      </c>
      <c r="C413" s="80" t="s">
        <v>490</v>
      </c>
      <c r="D413" s="80" t="s">
        <v>492</v>
      </c>
      <c r="E413" s="173" t="s">
        <v>160</v>
      </c>
      <c r="F413" s="80" t="s">
        <v>104</v>
      </c>
      <c r="G413" s="80"/>
      <c r="H413" s="187">
        <f t="shared" si="51"/>
        <v>4865</v>
      </c>
      <c r="I413" s="187">
        <f t="shared" si="51"/>
        <v>2919</v>
      </c>
      <c r="J413" s="187">
        <f t="shared" si="44"/>
        <v>60</v>
      </c>
      <c r="K413" s="187">
        <f t="shared" si="45"/>
        <v>1946</v>
      </c>
    </row>
    <row r="414" spans="2:11" ht="30">
      <c r="B414" s="82" t="s">
        <v>299</v>
      </c>
      <c r="C414" s="80" t="s">
        <v>490</v>
      </c>
      <c r="D414" s="80" t="s">
        <v>492</v>
      </c>
      <c r="E414" s="173" t="s">
        <v>160</v>
      </c>
      <c r="F414" s="80" t="s">
        <v>298</v>
      </c>
      <c r="G414" s="80"/>
      <c r="H414" s="187">
        <f t="shared" si="51"/>
        <v>4865</v>
      </c>
      <c r="I414" s="187">
        <f t="shared" si="51"/>
        <v>2919</v>
      </c>
      <c r="J414" s="187">
        <f t="shared" si="44"/>
        <v>60</v>
      </c>
      <c r="K414" s="187">
        <f t="shared" si="45"/>
        <v>1946</v>
      </c>
    </row>
    <row r="415" spans="2:11" ht="15">
      <c r="B415" s="82" t="s">
        <v>499</v>
      </c>
      <c r="C415" s="80" t="s">
        <v>490</v>
      </c>
      <c r="D415" s="80" t="s">
        <v>492</v>
      </c>
      <c r="E415" s="196" t="s">
        <v>160</v>
      </c>
      <c r="F415" s="80" t="s">
        <v>298</v>
      </c>
      <c r="G415" s="80" t="s">
        <v>506</v>
      </c>
      <c r="H415" s="187">
        <v>4865</v>
      </c>
      <c r="I415" s="187">
        <v>2919</v>
      </c>
      <c r="J415" s="187">
        <f t="shared" si="44"/>
        <v>60</v>
      </c>
      <c r="K415" s="187">
        <f t="shared" si="45"/>
        <v>1946</v>
      </c>
    </row>
    <row r="416" spans="2:11" ht="30">
      <c r="B416" s="82" t="s">
        <v>138</v>
      </c>
      <c r="C416" s="80" t="s">
        <v>490</v>
      </c>
      <c r="D416" s="80" t="s">
        <v>492</v>
      </c>
      <c r="E416" s="173" t="s">
        <v>366</v>
      </c>
      <c r="F416" s="80"/>
      <c r="G416" s="80"/>
      <c r="H416" s="187">
        <f aca="true" t="shared" si="52" ref="H416:I418">H417</f>
        <v>15</v>
      </c>
      <c r="I416" s="187">
        <f t="shared" si="52"/>
        <v>15</v>
      </c>
      <c r="J416" s="187">
        <f t="shared" si="44"/>
        <v>100</v>
      </c>
      <c r="K416" s="187">
        <f t="shared" si="45"/>
        <v>0</v>
      </c>
    </row>
    <row r="417" spans="2:11" ht="15">
      <c r="B417" s="82" t="s">
        <v>529</v>
      </c>
      <c r="C417" s="80" t="s">
        <v>490</v>
      </c>
      <c r="D417" s="80" t="s">
        <v>492</v>
      </c>
      <c r="E417" s="173" t="s">
        <v>366</v>
      </c>
      <c r="F417" s="80" t="s">
        <v>287</v>
      </c>
      <c r="G417" s="80"/>
      <c r="H417" s="187">
        <f t="shared" si="52"/>
        <v>15</v>
      </c>
      <c r="I417" s="187">
        <f t="shared" si="52"/>
        <v>15</v>
      </c>
      <c r="J417" s="187">
        <f t="shared" si="44"/>
        <v>100</v>
      </c>
      <c r="K417" s="187">
        <f t="shared" si="45"/>
        <v>0</v>
      </c>
    </row>
    <row r="418" spans="2:11" ht="15">
      <c r="B418" s="82" t="s">
        <v>378</v>
      </c>
      <c r="C418" s="80" t="s">
        <v>490</v>
      </c>
      <c r="D418" s="80" t="s">
        <v>492</v>
      </c>
      <c r="E418" s="173" t="s">
        <v>366</v>
      </c>
      <c r="F418" s="80" t="s">
        <v>379</v>
      </c>
      <c r="G418" s="80"/>
      <c r="H418" s="187">
        <f t="shared" si="52"/>
        <v>15</v>
      </c>
      <c r="I418" s="187">
        <f t="shared" si="52"/>
        <v>15</v>
      </c>
      <c r="J418" s="187">
        <f t="shared" si="44"/>
        <v>100</v>
      </c>
      <c r="K418" s="187">
        <f t="shared" si="45"/>
        <v>0</v>
      </c>
    </row>
    <row r="419" spans="2:11" ht="15">
      <c r="B419" s="82" t="s">
        <v>512</v>
      </c>
      <c r="C419" s="80" t="s">
        <v>490</v>
      </c>
      <c r="D419" s="80" t="s">
        <v>492</v>
      </c>
      <c r="E419" s="173" t="s">
        <v>366</v>
      </c>
      <c r="F419" s="80" t="s">
        <v>379</v>
      </c>
      <c r="G419" s="80" t="s">
        <v>503</v>
      </c>
      <c r="H419" s="187">
        <v>15</v>
      </c>
      <c r="I419" s="187">
        <v>15</v>
      </c>
      <c r="J419" s="187">
        <f t="shared" si="44"/>
        <v>100</v>
      </c>
      <c r="K419" s="187">
        <f t="shared" si="45"/>
        <v>0</v>
      </c>
    </row>
    <row r="420" spans="2:11" ht="30">
      <c r="B420" s="82" t="s">
        <v>181</v>
      </c>
      <c r="C420" s="80" t="s">
        <v>490</v>
      </c>
      <c r="D420" s="80" t="s">
        <v>492</v>
      </c>
      <c r="E420" s="83" t="s">
        <v>105</v>
      </c>
      <c r="F420" s="80"/>
      <c r="G420" s="80"/>
      <c r="H420" s="187">
        <f aca="true" t="shared" si="53" ref="H420:I422">H421</f>
        <v>102</v>
      </c>
      <c r="I420" s="187">
        <f t="shared" si="53"/>
        <v>68.7</v>
      </c>
      <c r="J420" s="187">
        <f t="shared" si="44"/>
        <v>67.3529411764706</v>
      </c>
      <c r="K420" s="187">
        <f t="shared" si="45"/>
        <v>33.3</v>
      </c>
    </row>
    <row r="421" spans="2:11" ht="30">
      <c r="B421" s="82" t="s">
        <v>8</v>
      </c>
      <c r="C421" s="80" t="s">
        <v>490</v>
      </c>
      <c r="D421" s="80" t="s">
        <v>492</v>
      </c>
      <c r="E421" s="83" t="s">
        <v>105</v>
      </c>
      <c r="F421" s="80" t="s">
        <v>9</v>
      </c>
      <c r="G421" s="80"/>
      <c r="H421" s="187">
        <f t="shared" si="53"/>
        <v>102</v>
      </c>
      <c r="I421" s="187">
        <f t="shared" si="53"/>
        <v>68.7</v>
      </c>
      <c r="J421" s="187">
        <f t="shared" si="44"/>
        <v>67.3529411764706</v>
      </c>
      <c r="K421" s="187">
        <f t="shared" si="45"/>
        <v>33.3</v>
      </c>
    </row>
    <row r="422" spans="2:11" ht="15">
      <c r="B422" s="82" t="s">
        <v>131</v>
      </c>
      <c r="C422" s="80" t="s">
        <v>490</v>
      </c>
      <c r="D422" s="80" t="s">
        <v>492</v>
      </c>
      <c r="E422" s="83" t="s">
        <v>105</v>
      </c>
      <c r="F422" s="140">
        <v>612</v>
      </c>
      <c r="G422" s="80"/>
      <c r="H422" s="187">
        <f t="shared" si="53"/>
        <v>102</v>
      </c>
      <c r="I422" s="187">
        <f t="shared" si="53"/>
        <v>68.7</v>
      </c>
      <c r="J422" s="187">
        <f t="shared" si="44"/>
        <v>67.3529411764706</v>
      </c>
      <c r="K422" s="187">
        <f t="shared" si="45"/>
        <v>33.3</v>
      </c>
    </row>
    <row r="423" spans="2:11" ht="15">
      <c r="B423" s="82" t="s">
        <v>512</v>
      </c>
      <c r="C423" s="80" t="s">
        <v>490</v>
      </c>
      <c r="D423" s="80" t="s">
        <v>492</v>
      </c>
      <c r="E423" s="83" t="s">
        <v>105</v>
      </c>
      <c r="F423" s="140">
        <v>612</v>
      </c>
      <c r="G423" s="80" t="s">
        <v>503</v>
      </c>
      <c r="H423" s="187">
        <v>102</v>
      </c>
      <c r="I423" s="187">
        <v>68.7</v>
      </c>
      <c r="J423" s="187">
        <f aca="true" t="shared" si="54" ref="J423:J497">I423/H423*100</f>
        <v>67.3529411764706</v>
      </c>
      <c r="K423" s="187">
        <f aca="true" t="shared" si="55" ref="K423:K497">H423-I423</f>
        <v>33.3</v>
      </c>
    </row>
    <row r="424" spans="2:11" ht="30">
      <c r="B424" s="82" t="s">
        <v>442</v>
      </c>
      <c r="C424" s="80" t="s">
        <v>490</v>
      </c>
      <c r="D424" s="80" t="s">
        <v>492</v>
      </c>
      <c r="E424" s="83" t="s">
        <v>368</v>
      </c>
      <c r="F424" s="80"/>
      <c r="G424" s="80"/>
      <c r="H424" s="187">
        <f>H425+H429+H433</f>
        <v>824.5</v>
      </c>
      <c r="I424" s="187">
        <f>I425+I429+I433</f>
        <v>567</v>
      </c>
      <c r="J424" s="187">
        <f aca="true" t="shared" si="56" ref="J424:J436">I424/H424*100</f>
        <v>68.7689508793208</v>
      </c>
      <c r="K424" s="187">
        <f aca="true" t="shared" si="57" ref="K424:K436">H424-I424</f>
        <v>257.5</v>
      </c>
    </row>
    <row r="425" spans="2:11" ht="60">
      <c r="B425" s="82" t="s">
        <v>33</v>
      </c>
      <c r="C425" s="80" t="s">
        <v>490</v>
      </c>
      <c r="D425" s="80" t="s">
        <v>492</v>
      </c>
      <c r="E425" s="155" t="s">
        <v>34</v>
      </c>
      <c r="F425" s="80"/>
      <c r="G425" s="80"/>
      <c r="H425" s="187">
        <f aca="true" t="shared" si="58" ref="H425:I427">H426</f>
        <v>170.1</v>
      </c>
      <c r="I425" s="187">
        <f t="shared" si="58"/>
        <v>170.1</v>
      </c>
      <c r="J425" s="187">
        <f t="shared" si="56"/>
        <v>100</v>
      </c>
      <c r="K425" s="187">
        <f t="shared" si="57"/>
        <v>0</v>
      </c>
    </row>
    <row r="426" spans="2:11" ht="15">
      <c r="B426" s="82" t="s">
        <v>60</v>
      </c>
      <c r="C426" s="80" t="s">
        <v>490</v>
      </c>
      <c r="D426" s="80" t="s">
        <v>492</v>
      </c>
      <c r="E426" s="155" t="s">
        <v>34</v>
      </c>
      <c r="F426" s="80" t="s">
        <v>104</v>
      </c>
      <c r="G426" s="80"/>
      <c r="H426" s="187">
        <f t="shared" si="58"/>
        <v>170.1</v>
      </c>
      <c r="I426" s="187">
        <f t="shared" si="58"/>
        <v>170.1</v>
      </c>
      <c r="J426" s="187">
        <f t="shared" si="56"/>
        <v>100</v>
      </c>
      <c r="K426" s="187">
        <f t="shared" si="57"/>
        <v>0</v>
      </c>
    </row>
    <row r="427" spans="2:11" ht="15">
      <c r="B427" s="177" t="s">
        <v>571</v>
      </c>
      <c r="C427" s="80" t="s">
        <v>490</v>
      </c>
      <c r="D427" s="80" t="s">
        <v>492</v>
      </c>
      <c r="E427" s="155" t="s">
        <v>34</v>
      </c>
      <c r="F427" s="80" t="s">
        <v>570</v>
      </c>
      <c r="G427" s="80"/>
      <c r="H427" s="187">
        <f t="shared" si="58"/>
        <v>170.1</v>
      </c>
      <c r="I427" s="187">
        <f t="shared" si="58"/>
        <v>170.1</v>
      </c>
      <c r="J427" s="187">
        <f t="shared" si="56"/>
        <v>100</v>
      </c>
      <c r="K427" s="187">
        <f t="shared" si="57"/>
        <v>0</v>
      </c>
    </row>
    <row r="428" spans="2:11" ht="15">
      <c r="B428" s="82" t="s">
        <v>499</v>
      </c>
      <c r="C428" s="80" t="s">
        <v>490</v>
      </c>
      <c r="D428" s="80" t="s">
        <v>492</v>
      </c>
      <c r="E428" s="155" t="s">
        <v>34</v>
      </c>
      <c r="F428" s="80" t="s">
        <v>570</v>
      </c>
      <c r="G428" s="80" t="s">
        <v>506</v>
      </c>
      <c r="H428" s="187">
        <v>170.1</v>
      </c>
      <c r="I428" s="187">
        <v>170.1</v>
      </c>
      <c r="J428" s="187">
        <f t="shared" si="56"/>
        <v>100</v>
      </c>
      <c r="K428" s="187">
        <f t="shared" si="57"/>
        <v>0</v>
      </c>
    </row>
    <row r="429" spans="2:11" ht="75">
      <c r="B429" s="82" t="s">
        <v>35</v>
      </c>
      <c r="C429" s="80" t="s">
        <v>490</v>
      </c>
      <c r="D429" s="80" t="s">
        <v>492</v>
      </c>
      <c r="E429" s="155" t="s">
        <v>36</v>
      </c>
      <c r="F429" s="80"/>
      <c r="G429" s="80"/>
      <c r="H429" s="187">
        <f aca="true" t="shared" si="59" ref="H429:I431">H430</f>
        <v>266.5</v>
      </c>
      <c r="I429" s="187">
        <f t="shared" si="59"/>
        <v>266.5</v>
      </c>
      <c r="J429" s="187">
        <f t="shared" si="56"/>
        <v>100</v>
      </c>
      <c r="K429" s="187">
        <f t="shared" si="57"/>
        <v>0</v>
      </c>
    </row>
    <row r="430" spans="2:11" ht="15">
      <c r="B430" s="82" t="s">
        <v>60</v>
      </c>
      <c r="C430" s="80" t="s">
        <v>490</v>
      </c>
      <c r="D430" s="80" t="s">
        <v>492</v>
      </c>
      <c r="E430" s="155" t="s">
        <v>36</v>
      </c>
      <c r="F430" s="80" t="s">
        <v>104</v>
      </c>
      <c r="G430" s="80"/>
      <c r="H430" s="187">
        <f t="shared" si="59"/>
        <v>266.5</v>
      </c>
      <c r="I430" s="187">
        <f t="shared" si="59"/>
        <v>266.5</v>
      </c>
      <c r="J430" s="187">
        <f t="shared" si="56"/>
        <v>100</v>
      </c>
      <c r="K430" s="187">
        <f t="shared" si="57"/>
        <v>0</v>
      </c>
    </row>
    <row r="431" spans="2:11" ht="15">
      <c r="B431" s="177" t="s">
        <v>571</v>
      </c>
      <c r="C431" s="80" t="s">
        <v>490</v>
      </c>
      <c r="D431" s="80" t="s">
        <v>492</v>
      </c>
      <c r="E431" s="155" t="s">
        <v>36</v>
      </c>
      <c r="F431" s="80" t="s">
        <v>570</v>
      </c>
      <c r="G431" s="80"/>
      <c r="H431" s="187">
        <f t="shared" si="59"/>
        <v>266.5</v>
      </c>
      <c r="I431" s="187">
        <f t="shared" si="59"/>
        <v>266.5</v>
      </c>
      <c r="J431" s="187">
        <f t="shared" si="56"/>
        <v>100</v>
      </c>
      <c r="K431" s="187">
        <f t="shared" si="57"/>
        <v>0</v>
      </c>
    </row>
    <row r="432" spans="2:11" ht="15">
      <c r="B432" s="82" t="s">
        <v>498</v>
      </c>
      <c r="C432" s="80" t="s">
        <v>490</v>
      </c>
      <c r="D432" s="80" t="s">
        <v>492</v>
      </c>
      <c r="E432" s="155" t="s">
        <v>36</v>
      </c>
      <c r="F432" s="80" t="s">
        <v>570</v>
      </c>
      <c r="G432" s="80" t="s">
        <v>211</v>
      </c>
      <c r="H432" s="187">
        <v>266.5</v>
      </c>
      <c r="I432" s="187">
        <v>266.5</v>
      </c>
      <c r="J432" s="187">
        <f t="shared" si="56"/>
        <v>100</v>
      </c>
      <c r="K432" s="187">
        <f t="shared" si="57"/>
        <v>0</v>
      </c>
    </row>
    <row r="433" spans="2:11" ht="30">
      <c r="B433" s="82" t="s">
        <v>443</v>
      </c>
      <c r="C433" s="80" t="s">
        <v>490</v>
      </c>
      <c r="D433" s="80" t="s">
        <v>492</v>
      </c>
      <c r="E433" s="83" t="s">
        <v>369</v>
      </c>
      <c r="F433" s="80"/>
      <c r="G433" s="80"/>
      <c r="H433" s="187">
        <f aca="true" t="shared" si="60" ref="H433:I435">H434</f>
        <v>387.9</v>
      </c>
      <c r="I433" s="187">
        <f t="shared" si="60"/>
        <v>130.4</v>
      </c>
      <c r="J433" s="187">
        <f t="shared" si="56"/>
        <v>33.61691157514824</v>
      </c>
      <c r="K433" s="187">
        <f t="shared" si="57"/>
        <v>257.5</v>
      </c>
    </row>
    <row r="434" spans="2:11" ht="15">
      <c r="B434" s="82" t="s">
        <v>60</v>
      </c>
      <c r="C434" s="80" t="s">
        <v>490</v>
      </c>
      <c r="D434" s="80" t="s">
        <v>492</v>
      </c>
      <c r="E434" s="83" t="s">
        <v>369</v>
      </c>
      <c r="F434" s="80" t="s">
        <v>104</v>
      </c>
      <c r="G434" s="80"/>
      <c r="H434" s="187">
        <f t="shared" si="60"/>
        <v>387.9</v>
      </c>
      <c r="I434" s="187">
        <f t="shared" si="60"/>
        <v>130.4</v>
      </c>
      <c r="J434" s="187">
        <f t="shared" si="56"/>
        <v>33.61691157514824</v>
      </c>
      <c r="K434" s="187">
        <f t="shared" si="57"/>
        <v>257.5</v>
      </c>
    </row>
    <row r="435" spans="2:11" ht="15">
      <c r="B435" s="95" t="s">
        <v>571</v>
      </c>
      <c r="C435" s="80" t="s">
        <v>490</v>
      </c>
      <c r="D435" s="80" t="s">
        <v>492</v>
      </c>
      <c r="E435" s="83" t="s">
        <v>369</v>
      </c>
      <c r="F435" s="80" t="s">
        <v>570</v>
      </c>
      <c r="G435" s="80"/>
      <c r="H435" s="187">
        <f t="shared" si="60"/>
        <v>387.9</v>
      </c>
      <c r="I435" s="187">
        <f t="shared" si="60"/>
        <v>130.4</v>
      </c>
      <c r="J435" s="187">
        <f t="shared" si="56"/>
        <v>33.61691157514824</v>
      </c>
      <c r="K435" s="187">
        <f t="shared" si="57"/>
        <v>257.5</v>
      </c>
    </row>
    <row r="436" spans="2:11" ht="15">
      <c r="B436" s="82" t="s">
        <v>512</v>
      </c>
      <c r="C436" s="80" t="s">
        <v>490</v>
      </c>
      <c r="D436" s="80" t="s">
        <v>492</v>
      </c>
      <c r="E436" s="83" t="s">
        <v>369</v>
      </c>
      <c r="F436" s="80" t="s">
        <v>570</v>
      </c>
      <c r="G436" s="80" t="s">
        <v>503</v>
      </c>
      <c r="H436" s="187">
        <v>387.9</v>
      </c>
      <c r="I436" s="187">
        <v>130.4</v>
      </c>
      <c r="J436" s="187">
        <f t="shared" si="56"/>
        <v>33.61691157514824</v>
      </c>
      <c r="K436" s="187">
        <f t="shared" si="57"/>
        <v>257.5</v>
      </c>
    </row>
    <row r="437" spans="2:11" ht="30">
      <c r="B437" s="82" t="s">
        <v>86</v>
      </c>
      <c r="C437" s="80" t="s">
        <v>490</v>
      </c>
      <c r="D437" s="80" t="s">
        <v>492</v>
      </c>
      <c r="E437" s="83" t="s">
        <v>87</v>
      </c>
      <c r="F437" s="80"/>
      <c r="G437" s="80"/>
      <c r="H437" s="187">
        <f>H438</f>
        <v>115.5</v>
      </c>
      <c r="I437" s="187">
        <f>I438</f>
        <v>39.1</v>
      </c>
      <c r="J437" s="187">
        <f t="shared" si="54"/>
        <v>33.85281385281386</v>
      </c>
      <c r="K437" s="187">
        <f t="shared" si="55"/>
        <v>76.4</v>
      </c>
    </row>
    <row r="438" spans="2:11" ht="45">
      <c r="B438" s="82" t="s">
        <v>440</v>
      </c>
      <c r="C438" s="80" t="s">
        <v>490</v>
      </c>
      <c r="D438" s="80" t="s">
        <v>492</v>
      </c>
      <c r="E438" s="83" t="s">
        <v>106</v>
      </c>
      <c r="F438" s="80"/>
      <c r="G438" s="80"/>
      <c r="H438" s="187">
        <f>H439</f>
        <v>115.5</v>
      </c>
      <c r="I438" s="187">
        <f>I439</f>
        <v>39.1</v>
      </c>
      <c r="J438" s="187">
        <f t="shared" si="54"/>
        <v>33.85281385281386</v>
      </c>
      <c r="K438" s="187">
        <f t="shared" si="55"/>
        <v>76.4</v>
      </c>
    </row>
    <row r="439" spans="2:11" ht="45">
      <c r="B439" s="82" t="s">
        <v>441</v>
      </c>
      <c r="C439" s="80" t="s">
        <v>490</v>
      </c>
      <c r="D439" s="80" t="s">
        <v>492</v>
      </c>
      <c r="E439" s="83" t="s">
        <v>107</v>
      </c>
      <c r="F439" s="140"/>
      <c r="G439" s="80"/>
      <c r="H439" s="187">
        <f>H440+H443</f>
        <v>115.5</v>
      </c>
      <c r="I439" s="187">
        <f>I440+I443</f>
        <v>39.1</v>
      </c>
      <c r="J439" s="187">
        <f t="shared" si="54"/>
        <v>33.85281385281386</v>
      </c>
      <c r="K439" s="187">
        <f t="shared" si="55"/>
        <v>76.4</v>
      </c>
    </row>
    <row r="440" spans="2:11" ht="15">
      <c r="B440" s="81" t="s">
        <v>524</v>
      </c>
      <c r="C440" s="80" t="s">
        <v>490</v>
      </c>
      <c r="D440" s="80" t="s">
        <v>492</v>
      </c>
      <c r="E440" s="83" t="s">
        <v>107</v>
      </c>
      <c r="F440" s="80" t="s">
        <v>525</v>
      </c>
      <c r="G440" s="80"/>
      <c r="H440" s="187">
        <f>H441</f>
        <v>68.5</v>
      </c>
      <c r="I440" s="187">
        <f>I441</f>
        <v>6.1</v>
      </c>
      <c r="J440" s="187">
        <f t="shared" si="54"/>
        <v>8.905109489051094</v>
      </c>
      <c r="K440" s="187">
        <f t="shared" si="55"/>
        <v>62.4</v>
      </c>
    </row>
    <row r="441" spans="2:11" ht="30">
      <c r="B441" s="81" t="s">
        <v>526</v>
      </c>
      <c r="C441" s="80" t="s">
        <v>490</v>
      </c>
      <c r="D441" s="80" t="s">
        <v>492</v>
      </c>
      <c r="E441" s="83" t="s">
        <v>107</v>
      </c>
      <c r="F441" s="80" t="s">
        <v>527</v>
      </c>
      <c r="G441" s="80"/>
      <c r="H441" s="187">
        <f>H442</f>
        <v>68.5</v>
      </c>
      <c r="I441" s="187">
        <f>I442</f>
        <v>6.1</v>
      </c>
      <c r="J441" s="187">
        <f t="shared" si="54"/>
        <v>8.905109489051094</v>
      </c>
      <c r="K441" s="187">
        <f t="shared" si="55"/>
        <v>62.4</v>
      </c>
    </row>
    <row r="442" spans="2:11" ht="15">
      <c r="B442" s="82" t="s">
        <v>512</v>
      </c>
      <c r="C442" s="80" t="s">
        <v>490</v>
      </c>
      <c r="D442" s="80" t="s">
        <v>492</v>
      </c>
      <c r="E442" s="83" t="s">
        <v>107</v>
      </c>
      <c r="F442" s="80" t="s">
        <v>527</v>
      </c>
      <c r="G442" s="80" t="s">
        <v>503</v>
      </c>
      <c r="H442" s="187">
        <v>68.5</v>
      </c>
      <c r="I442" s="187">
        <v>6.1</v>
      </c>
      <c r="J442" s="187">
        <f t="shared" si="54"/>
        <v>8.905109489051094</v>
      </c>
      <c r="K442" s="187">
        <f t="shared" si="55"/>
        <v>62.4</v>
      </c>
    </row>
    <row r="443" spans="2:11" ht="15">
      <c r="B443" s="82" t="s">
        <v>60</v>
      </c>
      <c r="C443" s="80" t="s">
        <v>490</v>
      </c>
      <c r="D443" s="80" t="s">
        <v>492</v>
      </c>
      <c r="E443" s="83" t="s">
        <v>107</v>
      </c>
      <c r="F443" s="80" t="s">
        <v>104</v>
      </c>
      <c r="G443" s="80"/>
      <c r="H443" s="187">
        <f>H444</f>
        <v>47</v>
      </c>
      <c r="I443" s="187">
        <f>I444</f>
        <v>33</v>
      </c>
      <c r="J443" s="187">
        <f t="shared" si="54"/>
        <v>70.2127659574468</v>
      </c>
      <c r="K443" s="187">
        <f t="shared" si="55"/>
        <v>14</v>
      </c>
    </row>
    <row r="444" spans="2:11" ht="30">
      <c r="B444" s="82" t="s">
        <v>299</v>
      </c>
      <c r="C444" s="80" t="s">
        <v>490</v>
      </c>
      <c r="D444" s="80" t="s">
        <v>492</v>
      </c>
      <c r="E444" s="83" t="s">
        <v>107</v>
      </c>
      <c r="F444" s="80" t="s">
        <v>298</v>
      </c>
      <c r="G444" s="80"/>
      <c r="H444" s="187">
        <f>H445</f>
        <v>47</v>
      </c>
      <c r="I444" s="187">
        <f>I445</f>
        <v>33</v>
      </c>
      <c r="J444" s="187">
        <f t="shared" si="54"/>
        <v>70.2127659574468</v>
      </c>
      <c r="K444" s="187">
        <f t="shared" si="55"/>
        <v>14</v>
      </c>
    </row>
    <row r="445" spans="2:11" ht="15">
      <c r="B445" s="82" t="s">
        <v>512</v>
      </c>
      <c r="C445" s="80" t="s">
        <v>490</v>
      </c>
      <c r="D445" s="80" t="s">
        <v>492</v>
      </c>
      <c r="E445" s="83" t="s">
        <v>107</v>
      </c>
      <c r="F445" s="80" t="s">
        <v>298</v>
      </c>
      <c r="G445" s="80" t="s">
        <v>503</v>
      </c>
      <c r="H445" s="187">
        <v>47</v>
      </c>
      <c r="I445" s="187">
        <v>33</v>
      </c>
      <c r="J445" s="187">
        <f t="shared" si="54"/>
        <v>70.2127659574468</v>
      </c>
      <c r="K445" s="187">
        <f t="shared" si="55"/>
        <v>14</v>
      </c>
    </row>
    <row r="446" spans="2:11" ht="15">
      <c r="B446" s="82" t="s">
        <v>219</v>
      </c>
      <c r="C446" s="80" t="s">
        <v>490</v>
      </c>
      <c r="D446" s="80" t="s">
        <v>493</v>
      </c>
      <c r="E446" s="80"/>
      <c r="F446" s="80"/>
      <c r="G446" s="80"/>
      <c r="H446" s="187">
        <f>H447</f>
        <v>10916.7</v>
      </c>
      <c r="I446" s="187">
        <f>I447</f>
        <v>1946.6</v>
      </c>
      <c r="J446" s="187">
        <f t="shared" si="54"/>
        <v>17.8313959346689</v>
      </c>
      <c r="K446" s="187">
        <f t="shared" si="55"/>
        <v>8970.1</v>
      </c>
    </row>
    <row r="447" spans="2:11" ht="15.75">
      <c r="B447" s="81" t="s">
        <v>514</v>
      </c>
      <c r="C447" s="83">
        <v>1000</v>
      </c>
      <c r="D447" s="83">
        <v>1004</v>
      </c>
      <c r="E447" s="83" t="s">
        <v>515</v>
      </c>
      <c r="F447" s="78"/>
      <c r="G447" s="78"/>
      <c r="H447" s="187">
        <f>H448+H452+H456+H460+H464+H468</f>
        <v>10916.7</v>
      </c>
      <c r="I447" s="187">
        <f>I448+I452+I456+I460+I464+I468</f>
        <v>1946.6</v>
      </c>
      <c r="J447" s="187">
        <f t="shared" si="54"/>
        <v>17.8313959346689</v>
      </c>
      <c r="K447" s="187">
        <f t="shared" si="55"/>
        <v>8970.1</v>
      </c>
    </row>
    <row r="448" spans="2:11" ht="60">
      <c r="B448" s="81" t="s">
        <v>182</v>
      </c>
      <c r="C448" s="83">
        <v>1000</v>
      </c>
      <c r="D448" s="83">
        <v>1004</v>
      </c>
      <c r="E448" s="83" t="s">
        <v>135</v>
      </c>
      <c r="F448" s="80"/>
      <c r="G448" s="80"/>
      <c r="H448" s="187">
        <f aca="true" t="shared" si="61" ref="H448:I450">H449</f>
        <v>6109.1</v>
      </c>
      <c r="I448" s="187">
        <f t="shared" si="61"/>
        <v>0</v>
      </c>
      <c r="J448" s="187">
        <f t="shared" si="54"/>
        <v>0</v>
      </c>
      <c r="K448" s="187">
        <f t="shared" si="55"/>
        <v>6109.1</v>
      </c>
    </row>
    <row r="449" spans="2:11" ht="30">
      <c r="B449" s="81" t="s">
        <v>41</v>
      </c>
      <c r="C449" s="83">
        <v>1000</v>
      </c>
      <c r="D449" s="83">
        <v>1004</v>
      </c>
      <c r="E449" s="83" t="s">
        <v>135</v>
      </c>
      <c r="F449" s="80" t="s">
        <v>39</v>
      </c>
      <c r="G449" s="80"/>
      <c r="H449" s="187">
        <f t="shared" si="61"/>
        <v>6109.1</v>
      </c>
      <c r="I449" s="187">
        <f t="shared" si="61"/>
        <v>0</v>
      </c>
      <c r="J449" s="187">
        <f t="shared" si="54"/>
        <v>0</v>
      </c>
      <c r="K449" s="187">
        <f t="shared" si="55"/>
        <v>6109.1</v>
      </c>
    </row>
    <row r="450" spans="2:11" ht="30">
      <c r="B450" s="81" t="s">
        <v>42</v>
      </c>
      <c r="C450" s="83">
        <v>1000</v>
      </c>
      <c r="D450" s="83">
        <v>1004</v>
      </c>
      <c r="E450" s="83" t="s">
        <v>135</v>
      </c>
      <c r="F450" s="80" t="s">
        <v>40</v>
      </c>
      <c r="G450" s="80"/>
      <c r="H450" s="187">
        <f t="shared" si="61"/>
        <v>6109.1</v>
      </c>
      <c r="I450" s="187">
        <f t="shared" si="61"/>
        <v>0</v>
      </c>
      <c r="J450" s="187">
        <f t="shared" si="54"/>
        <v>0</v>
      </c>
      <c r="K450" s="187">
        <f t="shared" si="55"/>
        <v>6109.1</v>
      </c>
    </row>
    <row r="451" spans="2:11" ht="15">
      <c r="B451" s="82" t="s">
        <v>498</v>
      </c>
      <c r="C451" s="83">
        <v>1000</v>
      </c>
      <c r="D451" s="83">
        <v>1004</v>
      </c>
      <c r="E451" s="83" t="s">
        <v>135</v>
      </c>
      <c r="F451" s="80" t="s">
        <v>40</v>
      </c>
      <c r="G451" s="80" t="s">
        <v>211</v>
      </c>
      <c r="H451" s="187">
        <v>6109.1</v>
      </c>
      <c r="I451" s="187">
        <v>0</v>
      </c>
      <c r="J451" s="187">
        <f t="shared" si="54"/>
        <v>0</v>
      </c>
      <c r="K451" s="187">
        <f t="shared" si="55"/>
        <v>6109.1</v>
      </c>
    </row>
    <row r="452" spans="2:11" ht="45">
      <c r="B452" s="81" t="s">
        <v>183</v>
      </c>
      <c r="C452" s="83">
        <v>1000</v>
      </c>
      <c r="D452" s="83">
        <v>1004</v>
      </c>
      <c r="E452" s="83" t="s">
        <v>108</v>
      </c>
      <c r="F452" s="78"/>
      <c r="G452" s="78"/>
      <c r="H452" s="187">
        <f aca="true" t="shared" si="62" ref="H452:I454">H453</f>
        <v>173.7</v>
      </c>
      <c r="I452" s="187">
        <f t="shared" si="62"/>
        <v>39.9</v>
      </c>
      <c r="J452" s="187">
        <f t="shared" si="54"/>
        <v>22.9706390328152</v>
      </c>
      <c r="K452" s="187">
        <f t="shared" si="55"/>
        <v>133.79999999999998</v>
      </c>
    </row>
    <row r="453" spans="2:11" ht="15.75">
      <c r="B453" s="82" t="s">
        <v>60</v>
      </c>
      <c r="C453" s="83">
        <v>1000</v>
      </c>
      <c r="D453" s="83">
        <v>1004</v>
      </c>
      <c r="E453" s="83" t="s">
        <v>108</v>
      </c>
      <c r="F453" s="80" t="s">
        <v>104</v>
      </c>
      <c r="G453" s="78"/>
      <c r="H453" s="187">
        <f t="shared" si="62"/>
        <v>173.7</v>
      </c>
      <c r="I453" s="187">
        <f t="shared" si="62"/>
        <v>39.9</v>
      </c>
      <c r="J453" s="187">
        <f t="shared" si="54"/>
        <v>22.9706390328152</v>
      </c>
      <c r="K453" s="187">
        <f t="shared" si="55"/>
        <v>133.79999999999998</v>
      </c>
    </row>
    <row r="454" spans="2:11" ht="15">
      <c r="B454" s="82" t="s">
        <v>206</v>
      </c>
      <c r="C454" s="83">
        <v>1000</v>
      </c>
      <c r="D454" s="83">
        <v>1004</v>
      </c>
      <c r="E454" s="83" t="s">
        <v>108</v>
      </c>
      <c r="F454" s="80" t="s">
        <v>134</v>
      </c>
      <c r="G454" s="80"/>
      <c r="H454" s="187">
        <f t="shared" si="62"/>
        <v>173.7</v>
      </c>
      <c r="I454" s="187">
        <f t="shared" si="62"/>
        <v>39.9</v>
      </c>
      <c r="J454" s="187">
        <f t="shared" si="54"/>
        <v>22.9706390328152</v>
      </c>
      <c r="K454" s="187">
        <f t="shared" si="55"/>
        <v>133.79999999999998</v>
      </c>
    </row>
    <row r="455" spans="2:11" ht="15">
      <c r="B455" s="82" t="s">
        <v>499</v>
      </c>
      <c r="C455" s="83">
        <v>1000</v>
      </c>
      <c r="D455" s="83">
        <v>1004</v>
      </c>
      <c r="E455" s="83" t="s">
        <v>108</v>
      </c>
      <c r="F455" s="80" t="s">
        <v>134</v>
      </c>
      <c r="G455" s="80" t="s">
        <v>506</v>
      </c>
      <c r="H455" s="187">
        <v>173.7</v>
      </c>
      <c r="I455" s="187">
        <v>39.9</v>
      </c>
      <c r="J455" s="187">
        <f t="shared" si="54"/>
        <v>22.9706390328152</v>
      </c>
      <c r="K455" s="187">
        <f t="shared" si="55"/>
        <v>133.79999999999998</v>
      </c>
    </row>
    <row r="456" spans="2:11" ht="60">
      <c r="B456" s="81" t="s">
        <v>184</v>
      </c>
      <c r="C456" s="83">
        <v>1000</v>
      </c>
      <c r="D456" s="83">
        <v>1004</v>
      </c>
      <c r="E456" s="83" t="s">
        <v>109</v>
      </c>
      <c r="F456" s="78"/>
      <c r="G456" s="78"/>
      <c r="H456" s="187">
        <f aca="true" t="shared" si="63" ref="H456:I458">H457</f>
        <v>1365</v>
      </c>
      <c r="I456" s="187">
        <f t="shared" si="63"/>
        <v>391.4</v>
      </c>
      <c r="J456" s="187">
        <f t="shared" si="54"/>
        <v>28.67399267399267</v>
      </c>
      <c r="K456" s="187">
        <f t="shared" si="55"/>
        <v>973.6</v>
      </c>
    </row>
    <row r="457" spans="2:11" ht="15.75">
      <c r="B457" s="82" t="s">
        <v>60</v>
      </c>
      <c r="C457" s="83">
        <v>1000</v>
      </c>
      <c r="D457" s="83">
        <v>1004</v>
      </c>
      <c r="E457" s="83" t="s">
        <v>109</v>
      </c>
      <c r="F457" s="80" t="s">
        <v>104</v>
      </c>
      <c r="G457" s="78"/>
      <c r="H457" s="187">
        <f t="shared" si="63"/>
        <v>1365</v>
      </c>
      <c r="I457" s="187">
        <f t="shared" si="63"/>
        <v>391.4</v>
      </c>
      <c r="J457" s="187">
        <f t="shared" si="54"/>
        <v>28.67399267399267</v>
      </c>
      <c r="K457" s="187">
        <f t="shared" si="55"/>
        <v>973.6</v>
      </c>
    </row>
    <row r="458" spans="2:11" ht="30">
      <c r="B458" s="82" t="s">
        <v>299</v>
      </c>
      <c r="C458" s="83">
        <v>1000</v>
      </c>
      <c r="D458" s="83">
        <v>1004</v>
      </c>
      <c r="E458" s="83" t="s">
        <v>109</v>
      </c>
      <c r="F458" s="80" t="s">
        <v>298</v>
      </c>
      <c r="G458" s="78"/>
      <c r="H458" s="187">
        <f t="shared" si="63"/>
        <v>1365</v>
      </c>
      <c r="I458" s="187">
        <f t="shared" si="63"/>
        <v>391.4</v>
      </c>
      <c r="J458" s="187">
        <f t="shared" si="54"/>
        <v>28.67399267399267</v>
      </c>
      <c r="K458" s="187">
        <f t="shared" si="55"/>
        <v>973.6</v>
      </c>
    </row>
    <row r="459" spans="2:11" ht="15">
      <c r="B459" s="82" t="s">
        <v>498</v>
      </c>
      <c r="C459" s="83">
        <v>1000</v>
      </c>
      <c r="D459" s="83">
        <v>1004</v>
      </c>
      <c r="E459" s="83" t="s">
        <v>109</v>
      </c>
      <c r="F459" s="80" t="s">
        <v>298</v>
      </c>
      <c r="G459" s="80" t="s">
        <v>211</v>
      </c>
      <c r="H459" s="187">
        <v>1365</v>
      </c>
      <c r="I459" s="187">
        <v>391.4</v>
      </c>
      <c r="J459" s="187">
        <f t="shared" si="54"/>
        <v>28.67399267399267</v>
      </c>
      <c r="K459" s="187">
        <f t="shared" si="55"/>
        <v>973.6</v>
      </c>
    </row>
    <row r="460" spans="2:11" ht="90">
      <c r="B460" s="81" t="s">
        <v>185</v>
      </c>
      <c r="C460" s="83">
        <v>1000</v>
      </c>
      <c r="D460" s="83">
        <v>1004</v>
      </c>
      <c r="E460" s="83" t="s">
        <v>110</v>
      </c>
      <c r="F460" s="78"/>
      <c r="G460" s="78"/>
      <c r="H460" s="187">
        <f aca="true" t="shared" si="64" ref="H460:I462">H461</f>
        <v>21.6</v>
      </c>
      <c r="I460" s="187">
        <f t="shared" si="64"/>
        <v>3.6</v>
      </c>
      <c r="J460" s="187">
        <f t="shared" si="54"/>
        <v>16.666666666666664</v>
      </c>
      <c r="K460" s="187">
        <f t="shared" si="55"/>
        <v>18</v>
      </c>
    </row>
    <row r="461" spans="2:11" ht="15">
      <c r="B461" s="82" t="s">
        <v>60</v>
      </c>
      <c r="C461" s="83">
        <v>1000</v>
      </c>
      <c r="D461" s="83">
        <v>1004</v>
      </c>
      <c r="E461" s="83" t="s">
        <v>110</v>
      </c>
      <c r="F461" s="80" t="s">
        <v>104</v>
      </c>
      <c r="G461" s="80"/>
      <c r="H461" s="187">
        <f t="shared" si="64"/>
        <v>21.6</v>
      </c>
      <c r="I461" s="187">
        <f t="shared" si="64"/>
        <v>3.6</v>
      </c>
      <c r="J461" s="187">
        <f t="shared" si="54"/>
        <v>16.666666666666664</v>
      </c>
      <c r="K461" s="187">
        <f t="shared" si="55"/>
        <v>18</v>
      </c>
    </row>
    <row r="462" spans="2:11" ht="30">
      <c r="B462" s="82" t="s">
        <v>299</v>
      </c>
      <c r="C462" s="83">
        <v>1000</v>
      </c>
      <c r="D462" s="83">
        <v>1004</v>
      </c>
      <c r="E462" s="83" t="s">
        <v>110</v>
      </c>
      <c r="F462" s="80" t="s">
        <v>298</v>
      </c>
      <c r="G462" s="80"/>
      <c r="H462" s="187">
        <f t="shared" si="64"/>
        <v>21.6</v>
      </c>
      <c r="I462" s="187">
        <f t="shared" si="64"/>
        <v>3.6</v>
      </c>
      <c r="J462" s="187">
        <f t="shared" si="54"/>
        <v>16.666666666666664</v>
      </c>
      <c r="K462" s="187">
        <f t="shared" si="55"/>
        <v>18</v>
      </c>
    </row>
    <row r="463" spans="2:11" ht="15">
      <c r="B463" s="82" t="s">
        <v>498</v>
      </c>
      <c r="C463" s="83">
        <v>1000</v>
      </c>
      <c r="D463" s="83">
        <v>1004</v>
      </c>
      <c r="E463" s="83" t="s">
        <v>110</v>
      </c>
      <c r="F463" s="80" t="s">
        <v>298</v>
      </c>
      <c r="G463" s="80" t="s">
        <v>211</v>
      </c>
      <c r="H463" s="187">
        <v>21.6</v>
      </c>
      <c r="I463" s="187">
        <v>3.6</v>
      </c>
      <c r="J463" s="187">
        <f t="shared" si="54"/>
        <v>16.666666666666664</v>
      </c>
      <c r="K463" s="187">
        <f t="shared" si="55"/>
        <v>18</v>
      </c>
    </row>
    <row r="464" spans="2:11" ht="45">
      <c r="B464" s="81" t="s">
        <v>186</v>
      </c>
      <c r="C464" s="83">
        <v>1000</v>
      </c>
      <c r="D464" s="83">
        <v>1004</v>
      </c>
      <c r="E464" s="83" t="s">
        <v>111</v>
      </c>
      <c r="F464" s="78"/>
      <c r="G464" s="78"/>
      <c r="H464" s="187">
        <f aca="true" t="shared" si="65" ref="H464:I466">H465</f>
        <v>3197.3</v>
      </c>
      <c r="I464" s="187">
        <f t="shared" si="65"/>
        <v>1511.7</v>
      </c>
      <c r="J464" s="187">
        <f t="shared" si="54"/>
        <v>47.28051793700935</v>
      </c>
      <c r="K464" s="187">
        <f t="shared" si="55"/>
        <v>1685.6000000000001</v>
      </c>
    </row>
    <row r="465" spans="2:11" ht="15">
      <c r="B465" s="82" t="s">
        <v>60</v>
      </c>
      <c r="C465" s="83">
        <v>1000</v>
      </c>
      <c r="D465" s="83">
        <v>1004</v>
      </c>
      <c r="E465" s="83" t="s">
        <v>111</v>
      </c>
      <c r="F465" s="80" t="s">
        <v>104</v>
      </c>
      <c r="G465" s="80"/>
      <c r="H465" s="187">
        <f t="shared" si="65"/>
        <v>3197.3</v>
      </c>
      <c r="I465" s="187">
        <f t="shared" si="65"/>
        <v>1511.7</v>
      </c>
      <c r="J465" s="187">
        <f t="shared" si="54"/>
        <v>47.28051793700935</v>
      </c>
      <c r="K465" s="187">
        <f t="shared" si="55"/>
        <v>1685.6000000000001</v>
      </c>
    </row>
    <row r="466" spans="2:11" ht="15">
      <c r="B466" s="82" t="s">
        <v>206</v>
      </c>
      <c r="C466" s="83">
        <v>1000</v>
      </c>
      <c r="D466" s="83">
        <v>1004</v>
      </c>
      <c r="E466" s="83" t="s">
        <v>111</v>
      </c>
      <c r="F466" s="80" t="s">
        <v>134</v>
      </c>
      <c r="G466" s="80"/>
      <c r="H466" s="187">
        <f t="shared" si="65"/>
        <v>3197.3</v>
      </c>
      <c r="I466" s="187">
        <f t="shared" si="65"/>
        <v>1511.7</v>
      </c>
      <c r="J466" s="187">
        <f t="shared" si="54"/>
        <v>47.28051793700935</v>
      </c>
      <c r="K466" s="187">
        <f t="shared" si="55"/>
        <v>1685.6000000000001</v>
      </c>
    </row>
    <row r="467" spans="2:11" ht="15">
      <c r="B467" s="82" t="s">
        <v>498</v>
      </c>
      <c r="C467" s="83">
        <v>1000</v>
      </c>
      <c r="D467" s="83">
        <v>1004</v>
      </c>
      <c r="E467" s="83" t="s">
        <v>111</v>
      </c>
      <c r="F467" s="80" t="s">
        <v>134</v>
      </c>
      <c r="G467" s="80" t="s">
        <v>211</v>
      </c>
      <c r="H467" s="187">
        <v>3197.3</v>
      </c>
      <c r="I467" s="187">
        <v>1511.7</v>
      </c>
      <c r="J467" s="187">
        <f t="shared" si="54"/>
        <v>47.28051793700935</v>
      </c>
      <c r="K467" s="187">
        <f t="shared" si="55"/>
        <v>1685.6000000000001</v>
      </c>
    </row>
    <row r="468" spans="2:11" ht="60">
      <c r="B468" s="81" t="s">
        <v>187</v>
      </c>
      <c r="C468" s="83">
        <v>1000</v>
      </c>
      <c r="D468" s="83">
        <v>1004</v>
      </c>
      <c r="E468" s="83" t="s">
        <v>112</v>
      </c>
      <c r="F468" s="80"/>
      <c r="G468" s="80"/>
      <c r="H468" s="187">
        <f aca="true" t="shared" si="66" ref="H468:I470">H469</f>
        <v>50</v>
      </c>
      <c r="I468" s="187">
        <f t="shared" si="66"/>
        <v>0</v>
      </c>
      <c r="J468" s="187">
        <f t="shared" si="54"/>
        <v>0</v>
      </c>
      <c r="K468" s="187">
        <f t="shared" si="55"/>
        <v>50</v>
      </c>
    </row>
    <row r="469" spans="2:11" ht="15">
      <c r="B469" s="82" t="s">
        <v>60</v>
      </c>
      <c r="C469" s="83">
        <v>1000</v>
      </c>
      <c r="D469" s="83">
        <v>1004</v>
      </c>
      <c r="E469" s="83" t="s">
        <v>112</v>
      </c>
      <c r="F469" s="80" t="s">
        <v>104</v>
      </c>
      <c r="G469" s="80"/>
      <c r="H469" s="187">
        <f t="shared" si="66"/>
        <v>50</v>
      </c>
      <c r="I469" s="187">
        <f t="shared" si="66"/>
        <v>0</v>
      </c>
      <c r="J469" s="187">
        <f t="shared" si="54"/>
        <v>0</v>
      </c>
      <c r="K469" s="187">
        <f t="shared" si="55"/>
        <v>50</v>
      </c>
    </row>
    <row r="470" spans="2:11" ht="15">
      <c r="B470" s="82" t="s">
        <v>206</v>
      </c>
      <c r="C470" s="83">
        <v>1000</v>
      </c>
      <c r="D470" s="83">
        <v>1004</v>
      </c>
      <c r="E470" s="83" t="s">
        <v>112</v>
      </c>
      <c r="F470" s="80" t="s">
        <v>134</v>
      </c>
      <c r="G470" s="80"/>
      <c r="H470" s="187">
        <f t="shared" si="66"/>
        <v>50</v>
      </c>
      <c r="I470" s="187">
        <f t="shared" si="66"/>
        <v>0</v>
      </c>
      <c r="J470" s="187">
        <f t="shared" si="54"/>
        <v>0</v>
      </c>
      <c r="K470" s="187">
        <f t="shared" si="55"/>
        <v>50</v>
      </c>
    </row>
    <row r="471" spans="2:11" ht="15">
      <c r="B471" s="82" t="s">
        <v>498</v>
      </c>
      <c r="C471" s="83">
        <v>1000</v>
      </c>
      <c r="D471" s="83">
        <v>1004</v>
      </c>
      <c r="E471" s="83" t="s">
        <v>112</v>
      </c>
      <c r="F471" s="80" t="s">
        <v>134</v>
      </c>
      <c r="G471" s="80" t="s">
        <v>211</v>
      </c>
      <c r="H471" s="187">
        <v>50</v>
      </c>
      <c r="I471" s="187">
        <v>0</v>
      </c>
      <c r="J471" s="187">
        <f t="shared" si="54"/>
        <v>0</v>
      </c>
      <c r="K471" s="187">
        <f t="shared" si="55"/>
        <v>50</v>
      </c>
    </row>
    <row r="472" spans="2:11" s="85" customFormat="1" ht="15.75">
      <c r="B472" s="82" t="s">
        <v>446</v>
      </c>
      <c r="C472" s="80" t="s">
        <v>490</v>
      </c>
      <c r="D472" s="80" t="s">
        <v>494</v>
      </c>
      <c r="E472" s="80"/>
      <c r="F472" s="80"/>
      <c r="G472" s="80"/>
      <c r="H472" s="187">
        <f>H473</f>
        <v>857.5999999999999</v>
      </c>
      <c r="I472" s="187">
        <f>I473</f>
        <v>405.79999999999995</v>
      </c>
      <c r="J472" s="187">
        <f t="shared" si="54"/>
        <v>47.31809701492538</v>
      </c>
      <c r="K472" s="187">
        <f t="shared" si="55"/>
        <v>451.79999999999995</v>
      </c>
    </row>
    <row r="473" spans="2:11" s="85" customFormat="1" ht="15.75">
      <c r="B473" s="81" t="s">
        <v>514</v>
      </c>
      <c r="C473" s="80" t="s">
        <v>490</v>
      </c>
      <c r="D473" s="80" t="s">
        <v>494</v>
      </c>
      <c r="E473" s="83" t="s">
        <v>515</v>
      </c>
      <c r="F473" s="80"/>
      <c r="G473" s="80"/>
      <c r="H473" s="187">
        <f>H474</f>
        <v>857.5999999999999</v>
      </c>
      <c r="I473" s="187">
        <f>I474</f>
        <v>405.79999999999995</v>
      </c>
      <c r="J473" s="187">
        <f t="shared" si="54"/>
        <v>47.31809701492538</v>
      </c>
      <c r="K473" s="187">
        <f t="shared" si="55"/>
        <v>451.79999999999995</v>
      </c>
    </row>
    <row r="474" spans="2:11" s="85" customFormat="1" ht="30">
      <c r="B474" s="82" t="s">
        <v>188</v>
      </c>
      <c r="C474" s="80" t="s">
        <v>490</v>
      </c>
      <c r="D474" s="80" t="s">
        <v>494</v>
      </c>
      <c r="E474" s="80" t="s">
        <v>113</v>
      </c>
      <c r="F474" s="80"/>
      <c r="G474" s="80"/>
      <c r="H474" s="187">
        <f>H475+H479</f>
        <v>857.5999999999999</v>
      </c>
      <c r="I474" s="187">
        <f>I475+I479</f>
        <v>405.79999999999995</v>
      </c>
      <c r="J474" s="187">
        <f t="shared" si="54"/>
        <v>47.31809701492538</v>
      </c>
      <c r="K474" s="187">
        <f t="shared" si="55"/>
        <v>451.79999999999995</v>
      </c>
    </row>
    <row r="475" spans="2:11" s="85" customFormat="1" ht="45">
      <c r="B475" s="82" t="s">
        <v>517</v>
      </c>
      <c r="C475" s="80" t="s">
        <v>490</v>
      </c>
      <c r="D475" s="80" t="s">
        <v>494</v>
      </c>
      <c r="E475" s="80" t="s">
        <v>113</v>
      </c>
      <c r="F475" s="80" t="s">
        <v>347</v>
      </c>
      <c r="G475" s="80"/>
      <c r="H475" s="187">
        <f>H476</f>
        <v>819.8</v>
      </c>
      <c r="I475" s="187">
        <f>I476</f>
        <v>394.9</v>
      </c>
      <c r="J475" s="187">
        <f t="shared" si="54"/>
        <v>48.17028543547207</v>
      </c>
      <c r="K475" s="187">
        <f t="shared" si="55"/>
        <v>424.9</v>
      </c>
    </row>
    <row r="476" spans="2:11" s="85" customFormat="1" ht="15.75">
      <c r="B476" s="82" t="s">
        <v>518</v>
      </c>
      <c r="C476" s="80" t="s">
        <v>490</v>
      </c>
      <c r="D476" s="80" t="s">
        <v>494</v>
      </c>
      <c r="E476" s="80" t="s">
        <v>113</v>
      </c>
      <c r="F476" s="80" t="s">
        <v>519</v>
      </c>
      <c r="G476" s="80"/>
      <c r="H476" s="187">
        <f>H477+H478</f>
        <v>819.8</v>
      </c>
      <c r="I476" s="187">
        <f>I477+I478</f>
        <v>394.9</v>
      </c>
      <c r="J476" s="187">
        <f t="shared" si="54"/>
        <v>48.17028543547207</v>
      </c>
      <c r="K476" s="187">
        <f t="shared" si="55"/>
        <v>424.9</v>
      </c>
    </row>
    <row r="477" spans="2:11" s="85" customFormat="1" ht="15.75">
      <c r="B477" s="82" t="s">
        <v>512</v>
      </c>
      <c r="C477" s="80" t="s">
        <v>490</v>
      </c>
      <c r="D477" s="80" t="s">
        <v>494</v>
      </c>
      <c r="E477" s="80" t="s">
        <v>113</v>
      </c>
      <c r="F477" s="80" t="s">
        <v>519</v>
      </c>
      <c r="G477" s="80" t="s">
        <v>503</v>
      </c>
      <c r="H477" s="187">
        <v>46.9</v>
      </c>
      <c r="I477" s="187">
        <v>30.5</v>
      </c>
      <c r="J477" s="187">
        <f t="shared" si="54"/>
        <v>65.03198294243072</v>
      </c>
      <c r="K477" s="187">
        <f t="shared" si="55"/>
        <v>16.4</v>
      </c>
    </row>
    <row r="478" spans="2:11" s="85" customFormat="1" ht="15.75">
      <c r="B478" s="82" t="s">
        <v>498</v>
      </c>
      <c r="C478" s="80" t="s">
        <v>490</v>
      </c>
      <c r="D478" s="80" t="s">
        <v>494</v>
      </c>
      <c r="E478" s="80" t="s">
        <v>113</v>
      </c>
      <c r="F478" s="80" t="s">
        <v>519</v>
      </c>
      <c r="G478" s="80" t="s">
        <v>211</v>
      </c>
      <c r="H478" s="187">
        <v>772.9</v>
      </c>
      <c r="I478" s="187">
        <v>364.4</v>
      </c>
      <c r="J478" s="187">
        <f t="shared" si="54"/>
        <v>47.14710829344029</v>
      </c>
      <c r="K478" s="187">
        <f t="shared" si="55"/>
        <v>408.5</v>
      </c>
    </row>
    <row r="479" spans="2:11" s="85" customFormat="1" ht="15.75">
      <c r="B479" s="81" t="s">
        <v>524</v>
      </c>
      <c r="C479" s="80" t="s">
        <v>490</v>
      </c>
      <c r="D479" s="80" t="s">
        <v>494</v>
      </c>
      <c r="E479" s="80" t="s">
        <v>113</v>
      </c>
      <c r="F479" s="80" t="s">
        <v>525</v>
      </c>
      <c r="G479" s="80"/>
      <c r="H479" s="187">
        <f>H480</f>
        <v>37.8</v>
      </c>
      <c r="I479" s="187">
        <f>I480</f>
        <v>10.9</v>
      </c>
      <c r="J479" s="187">
        <f t="shared" si="54"/>
        <v>28.835978835978835</v>
      </c>
      <c r="K479" s="187">
        <f t="shared" si="55"/>
        <v>26.9</v>
      </c>
    </row>
    <row r="480" spans="2:11" s="85" customFormat="1" ht="30.75">
      <c r="B480" s="81" t="s">
        <v>526</v>
      </c>
      <c r="C480" s="80" t="s">
        <v>490</v>
      </c>
      <c r="D480" s="80" t="s">
        <v>494</v>
      </c>
      <c r="E480" s="80" t="s">
        <v>113</v>
      </c>
      <c r="F480" s="80" t="s">
        <v>527</v>
      </c>
      <c r="G480" s="80"/>
      <c r="H480" s="187">
        <f>H481</f>
        <v>37.8</v>
      </c>
      <c r="I480" s="187">
        <f>I481</f>
        <v>10.9</v>
      </c>
      <c r="J480" s="187">
        <f t="shared" si="54"/>
        <v>28.835978835978835</v>
      </c>
      <c r="K480" s="187">
        <f t="shared" si="55"/>
        <v>26.9</v>
      </c>
    </row>
    <row r="481" spans="2:11" s="85" customFormat="1" ht="15.75">
      <c r="B481" s="82" t="s">
        <v>498</v>
      </c>
      <c r="C481" s="80" t="s">
        <v>490</v>
      </c>
      <c r="D481" s="80" t="s">
        <v>494</v>
      </c>
      <c r="E481" s="80" t="s">
        <v>113</v>
      </c>
      <c r="F481" s="80" t="s">
        <v>527</v>
      </c>
      <c r="G481" s="80" t="s">
        <v>211</v>
      </c>
      <c r="H481" s="187">
        <v>37.8</v>
      </c>
      <c r="I481" s="187">
        <v>10.9</v>
      </c>
      <c r="J481" s="187">
        <f t="shared" si="54"/>
        <v>28.835978835978835</v>
      </c>
      <c r="K481" s="187">
        <f t="shared" si="55"/>
        <v>26.9</v>
      </c>
    </row>
    <row r="482" spans="2:11" s="85" customFormat="1" ht="15.75">
      <c r="B482" s="90" t="s">
        <v>218</v>
      </c>
      <c r="C482" s="78" t="s">
        <v>495</v>
      </c>
      <c r="D482" s="78"/>
      <c r="E482" s="78"/>
      <c r="F482" s="78"/>
      <c r="G482" s="78"/>
      <c r="H482" s="197">
        <f>H484</f>
        <v>76.7</v>
      </c>
      <c r="I482" s="197">
        <f>I484</f>
        <v>31</v>
      </c>
      <c r="J482" s="197">
        <f t="shared" si="54"/>
        <v>40.41720990873533</v>
      </c>
      <c r="K482" s="197">
        <f t="shared" si="55"/>
        <v>45.7</v>
      </c>
    </row>
    <row r="483" spans="2:11" s="85" customFormat="1" ht="15.75">
      <c r="B483" s="82" t="s">
        <v>512</v>
      </c>
      <c r="C483" s="80"/>
      <c r="D483" s="80"/>
      <c r="E483" s="80"/>
      <c r="F483" s="80"/>
      <c r="G483" s="80" t="s">
        <v>503</v>
      </c>
      <c r="H483" s="187">
        <f>H489</f>
        <v>76.7</v>
      </c>
      <c r="I483" s="187">
        <f>I489</f>
        <v>31</v>
      </c>
      <c r="J483" s="187">
        <f t="shared" si="54"/>
        <v>40.41720990873533</v>
      </c>
      <c r="K483" s="187">
        <f t="shared" si="55"/>
        <v>45.7</v>
      </c>
    </row>
    <row r="484" spans="2:11" s="85" customFormat="1" ht="15.75">
      <c r="B484" s="82" t="s">
        <v>411</v>
      </c>
      <c r="C484" s="80" t="s">
        <v>495</v>
      </c>
      <c r="D484" s="80" t="s">
        <v>410</v>
      </c>
      <c r="E484" s="80"/>
      <c r="F484" s="80"/>
      <c r="G484" s="80"/>
      <c r="H484" s="187">
        <f aca="true" t="shared" si="67" ref="H484:I488">H485</f>
        <v>76.7</v>
      </c>
      <c r="I484" s="187">
        <f t="shared" si="67"/>
        <v>31</v>
      </c>
      <c r="J484" s="187">
        <f t="shared" si="54"/>
        <v>40.41720990873533</v>
      </c>
      <c r="K484" s="187">
        <f t="shared" si="55"/>
        <v>45.7</v>
      </c>
    </row>
    <row r="485" spans="2:11" ht="30">
      <c r="B485" s="82" t="s">
        <v>114</v>
      </c>
      <c r="C485" s="80" t="s">
        <v>495</v>
      </c>
      <c r="D485" s="80" t="s">
        <v>410</v>
      </c>
      <c r="E485" s="80" t="s">
        <v>115</v>
      </c>
      <c r="F485" s="80"/>
      <c r="G485" s="80"/>
      <c r="H485" s="187">
        <f t="shared" si="67"/>
        <v>76.7</v>
      </c>
      <c r="I485" s="187">
        <f t="shared" si="67"/>
        <v>31</v>
      </c>
      <c r="J485" s="187">
        <f t="shared" si="54"/>
        <v>40.41720990873533</v>
      </c>
      <c r="K485" s="187">
        <f t="shared" si="55"/>
        <v>45.7</v>
      </c>
    </row>
    <row r="486" spans="2:11" ht="30">
      <c r="B486" s="81" t="s">
        <v>116</v>
      </c>
      <c r="C486" s="80" t="s">
        <v>495</v>
      </c>
      <c r="D486" s="80" t="s">
        <v>410</v>
      </c>
      <c r="E486" s="80" t="s">
        <v>117</v>
      </c>
      <c r="F486" s="140"/>
      <c r="G486" s="80"/>
      <c r="H486" s="187">
        <f t="shared" si="67"/>
        <v>76.7</v>
      </c>
      <c r="I486" s="187">
        <f t="shared" si="67"/>
        <v>31</v>
      </c>
      <c r="J486" s="187">
        <f t="shared" si="54"/>
        <v>40.41720990873533</v>
      </c>
      <c r="K486" s="187">
        <f t="shared" si="55"/>
        <v>45.7</v>
      </c>
    </row>
    <row r="487" spans="2:11" ht="15">
      <c r="B487" s="81" t="s">
        <v>524</v>
      </c>
      <c r="C487" s="80" t="s">
        <v>495</v>
      </c>
      <c r="D487" s="80" t="s">
        <v>410</v>
      </c>
      <c r="E487" s="80" t="s">
        <v>117</v>
      </c>
      <c r="F487" s="80" t="s">
        <v>525</v>
      </c>
      <c r="G487" s="80"/>
      <c r="H487" s="187">
        <f t="shared" si="67"/>
        <v>76.7</v>
      </c>
      <c r="I487" s="187">
        <f t="shared" si="67"/>
        <v>31</v>
      </c>
      <c r="J487" s="187">
        <f t="shared" si="54"/>
        <v>40.41720990873533</v>
      </c>
      <c r="K487" s="187">
        <f t="shared" si="55"/>
        <v>45.7</v>
      </c>
    </row>
    <row r="488" spans="2:11" ht="30">
      <c r="B488" s="81" t="s">
        <v>526</v>
      </c>
      <c r="C488" s="80" t="s">
        <v>495</v>
      </c>
      <c r="D488" s="80" t="s">
        <v>410</v>
      </c>
      <c r="E488" s="80" t="s">
        <v>117</v>
      </c>
      <c r="F488" s="80" t="s">
        <v>527</v>
      </c>
      <c r="G488" s="80"/>
      <c r="H488" s="187">
        <f t="shared" si="67"/>
        <v>76.7</v>
      </c>
      <c r="I488" s="187">
        <f t="shared" si="67"/>
        <v>31</v>
      </c>
      <c r="J488" s="187">
        <f t="shared" si="54"/>
        <v>40.41720990873533</v>
      </c>
      <c r="K488" s="187">
        <f t="shared" si="55"/>
        <v>45.7</v>
      </c>
    </row>
    <row r="489" spans="2:11" ht="15">
      <c r="B489" s="82" t="s">
        <v>512</v>
      </c>
      <c r="C489" s="80" t="s">
        <v>495</v>
      </c>
      <c r="D489" s="80" t="s">
        <v>410</v>
      </c>
      <c r="E489" s="80" t="s">
        <v>117</v>
      </c>
      <c r="F489" s="80" t="s">
        <v>527</v>
      </c>
      <c r="G489" s="80" t="s">
        <v>503</v>
      </c>
      <c r="H489" s="187">
        <v>76.7</v>
      </c>
      <c r="I489" s="187">
        <v>31</v>
      </c>
      <c r="J489" s="187">
        <f t="shared" si="54"/>
        <v>40.41720990873533</v>
      </c>
      <c r="K489" s="187">
        <f t="shared" si="55"/>
        <v>45.7</v>
      </c>
    </row>
    <row r="490" spans="2:11" ht="15.75">
      <c r="B490" s="90" t="s">
        <v>224</v>
      </c>
      <c r="C490" s="78" t="s">
        <v>223</v>
      </c>
      <c r="D490" s="78"/>
      <c r="E490" s="78"/>
      <c r="F490" s="78"/>
      <c r="G490" s="78"/>
      <c r="H490" s="197">
        <f>H492</f>
        <v>10.4</v>
      </c>
      <c r="I490" s="197">
        <f>I492</f>
        <v>6.9</v>
      </c>
      <c r="J490" s="197">
        <f t="shared" si="54"/>
        <v>66.34615384615384</v>
      </c>
      <c r="K490" s="197">
        <f t="shared" si="55"/>
        <v>3.5</v>
      </c>
    </row>
    <row r="491" spans="2:11" ht="15">
      <c r="B491" s="82" t="s">
        <v>512</v>
      </c>
      <c r="C491" s="80"/>
      <c r="D491" s="80"/>
      <c r="E491" s="80"/>
      <c r="F491" s="80"/>
      <c r="G491" s="80" t="s">
        <v>503</v>
      </c>
      <c r="H491" s="187">
        <f>H497</f>
        <v>10.4</v>
      </c>
      <c r="I491" s="187">
        <f>I497</f>
        <v>6.9</v>
      </c>
      <c r="J491" s="187">
        <f t="shared" si="54"/>
        <v>66.34615384615384</v>
      </c>
      <c r="K491" s="187">
        <f t="shared" si="55"/>
        <v>3.5</v>
      </c>
    </row>
    <row r="492" spans="2:11" ht="15">
      <c r="B492" s="82" t="s">
        <v>226</v>
      </c>
      <c r="C492" s="80" t="s">
        <v>223</v>
      </c>
      <c r="D492" s="80" t="s">
        <v>225</v>
      </c>
      <c r="E492" s="80"/>
      <c r="F492" s="80"/>
      <c r="G492" s="80"/>
      <c r="H492" s="187">
        <f aca="true" t="shared" si="68" ref="H492:I496">H493</f>
        <v>10.4</v>
      </c>
      <c r="I492" s="187">
        <f t="shared" si="68"/>
        <v>6.9</v>
      </c>
      <c r="J492" s="187">
        <f t="shared" si="54"/>
        <v>66.34615384615384</v>
      </c>
      <c r="K492" s="187">
        <f t="shared" si="55"/>
        <v>3.5</v>
      </c>
    </row>
    <row r="493" spans="2:11" ht="15">
      <c r="B493" s="81" t="s">
        <v>514</v>
      </c>
      <c r="C493" s="80" t="s">
        <v>223</v>
      </c>
      <c r="D493" s="80" t="s">
        <v>225</v>
      </c>
      <c r="E493" s="80" t="s">
        <v>515</v>
      </c>
      <c r="F493" s="80"/>
      <c r="G493" s="80"/>
      <c r="H493" s="187">
        <f t="shared" si="68"/>
        <v>10.4</v>
      </c>
      <c r="I493" s="187">
        <f t="shared" si="68"/>
        <v>6.9</v>
      </c>
      <c r="J493" s="187">
        <f t="shared" si="54"/>
        <v>66.34615384615384</v>
      </c>
      <c r="K493" s="187">
        <f t="shared" si="55"/>
        <v>3.5</v>
      </c>
    </row>
    <row r="494" spans="2:11" ht="30">
      <c r="B494" s="82" t="s">
        <v>189</v>
      </c>
      <c r="C494" s="80" t="s">
        <v>223</v>
      </c>
      <c r="D494" s="80" t="s">
        <v>225</v>
      </c>
      <c r="E494" s="80" t="s">
        <v>370</v>
      </c>
      <c r="F494" s="80"/>
      <c r="G494" s="80"/>
      <c r="H494" s="187">
        <f t="shared" si="68"/>
        <v>10.4</v>
      </c>
      <c r="I494" s="187">
        <f t="shared" si="68"/>
        <v>6.9</v>
      </c>
      <c r="J494" s="187">
        <f t="shared" si="54"/>
        <v>66.34615384615384</v>
      </c>
      <c r="K494" s="187">
        <f t="shared" si="55"/>
        <v>3.5</v>
      </c>
    </row>
    <row r="495" spans="2:11" ht="15">
      <c r="B495" s="81" t="s">
        <v>118</v>
      </c>
      <c r="C495" s="80" t="s">
        <v>223</v>
      </c>
      <c r="D495" s="80" t="s">
        <v>225</v>
      </c>
      <c r="E495" s="80" t="s">
        <v>370</v>
      </c>
      <c r="F495" s="80" t="s">
        <v>119</v>
      </c>
      <c r="G495" s="80"/>
      <c r="H495" s="187">
        <f t="shared" si="68"/>
        <v>10.4</v>
      </c>
      <c r="I495" s="187">
        <f t="shared" si="68"/>
        <v>6.9</v>
      </c>
      <c r="J495" s="187">
        <f t="shared" si="54"/>
        <v>66.34615384615384</v>
      </c>
      <c r="K495" s="187">
        <f t="shared" si="55"/>
        <v>3.5</v>
      </c>
    </row>
    <row r="496" spans="2:11" ht="15">
      <c r="B496" s="82" t="s">
        <v>373</v>
      </c>
      <c r="C496" s="80" t="s">
        <v>223</v>
      </c>
      <c r="D496" s="80" t="s">
        <v>225</v>
      </c>
      <c r="E496" s="80" t="s">
        <v>370</v>
      </c>
      <c r="F496" s="80" t="s">
        <v>372</v>
      </c>
      <c r="G496" s="80"/>
      <c r="H496" s="187">
        <f t="shared" si="68"/>
        <v>10.4</v>
      </c>
      <c r="I496" s="187">
        <f t="shared" si="68"/>
        <v>6.9</v>
      </c>
      <c r="J496" s="187">
        <f t="shared" si="54"/>
        <v>66.34615384615384</v>
      </c>
      <c r="K496" s="187">
        <f t="shared" si="55"/>
        <v>3.5</v>
      </c>
    </row>
    <row r="497" spans="2:11" ht="15">
      <c r="B497" s="82" t="s">
        <v>512</v>
      </c>
      <c r="C497" s="80" t="s">
        <v>223</v>
      </c>
      <c r="D497" s="80" t="s">
        <v>225</v>
      </c>
      <c r="E497" s="80" t="s">
        <v>370</v>
      </c>
      <c r="F497" s="80" t="s">
        <v>372</v>
      </c>
      <c r="G497" s="80" t="s">
        <v>503</v>
      </c>
      <c r="H497" s="187">
        <v>10.4</v>
      </c>
      <c r="I497" s="187">
        <v>6.9</v>
      </c>
      <c r="J497" s="187">
        <f t="shared" si="54"/>
        <v>66.34615384615384</v>
      </c>
      <c r="K497" s="187">
        <f t="shared" si="55"/>
        <v>3.5</v>
      </c>
    </row>
    <row r="498" spans="2:11" ht="31.5">
      <c r="B498" s="90" t="s">
        <v>460</v>
      </c>
      <c r="C498" s="78" t="s">
        <v>459</v>
      </c>
      <c r="D498" s="78"/>
      <c r="E498" s="78"/>
      <c r="F498" s="78"/>
      <c r="G498" s="78"/>
      <c r="H498" s="197">
        <f>H501+H507</f>
        <v>9159</v>
      </c>
      <c r="I498" s="197">
        <f>I501+I507</f>
        <v>5244.7</v>
      </c>
      <c r="J498" s="197">
        <f aca="true" t="shared" si="69" ref="J498:J512">I498/H498*100</f>
        <v>57.26280161589693</v>
      </c>
      <c r="K498" s="197">
        <f aca="true" t="shared" si="70" ref="K498:K512">H498-I498</f>
        <v>3914.3</v>
      </c>
    </row>
    <row r="499" spans="2:11" ht="15.75">
      <c r="B499" s="82" t="s">
        <v>512</v>
      </c>
      <c r="C499" s="78"/>
      <c r="D499" s="78"/>
      <c r="E499" s="78"/>
      <c r="F499" s="78"/>
      <c r="G499" s="80" t="s">
        <v>503</v>
      </c>
      <c r="H499" s="187">
        <f>H512</f>
        <v>1280.6</v>
      </c>
      <c r="I499" s="187">
        <f>I512</f>
        <v>648.8</v>
      </c>
      <c r="J499" s="187">
        <f t="shared" si="69"/>
        <v>50.663751366546926</v>
      </c>
      <c r="K499" s="187">
        <f t="shared" si="70"/>
        <v>631.8</v>
      </c>
    </row>
    <row r="500" spans="2:11" ht="15">
      <c r="B500" s="82" t="s">
        <v>498</v>
      </c>
      <c r="C500" s="80"/>
      <c r="D500" s="80"/>
      <c r="E500" s="80"/>
      <c r="F500" s="80"/>
      <c r="G500" s="80" t="s">
        <v>211</v>
      </c>
      <c r="H500" s="187">
        <f>H506</f>
        <v>7878.4</v>
      </c>
      <c r="I500" s="187">
        <f>I506</f>
        <v>4595.9</v>
      </c>
      <c r="J500" s="187">
        <f t="shared" si="69"/>
        <v>58.335448822095856</v>
      </c>
      <c r="K500" s="187">
        <f t="shared" si="70"/>
        <v>3282.5</v>
      </c>
    </row>
    <row r="501" spans="2:11" ht="30">
      <c r="B501" s="82" t="s">
        <v>462</v>
      </c>
      <c r="C501" s="80" t="s">
        <v>459</v>
      </c>
      <c r="D501" s="80" t="s">
        <v>461</v>
      </c>
      <c r="E501" s="80"/>
      <c r="F501" s="80"/>
      <c r="G501" s="80"/>
      <c r="H501" s="187">
        <f aca="true" t="shared" si="71" ref="H501:I505">H502</f>
        <v>7878.4</v>
      </c>
      <c r="I501" s="187">
        <f t="shared" si="71"/>
        <v>4595.9</v>
      </c>
      <c r="J501" s="187">
        <f t="shared" si="69"/>
        <v>58.335448822095856</v>
      </c>
      <c r="K501" s="187">
        <f t="shared" si="70"/>
        <v>3282.5</v>
      </c>
    </row>
    <row r="502" spans="2:11" ht="15">
      <c r="B502" s="81" t="s">
        <v>514</v>
      </c>
      <c r="C502" s="80" t="s">
        <v>459</v>
      </c>
      <c r="D502" s="80" t="s">
        <v>461</v>
      </c>
      <c r="E502" s="80" t="s">
        <v>515</v>
      </c>
      <c r="F502" s="80"/>
      <c r="G502" s="80"/>
      <c r="H502" s="187">
        <f t="shared" si="71"/>
        <v>7878.4</v>
      </c>
      <c r="I502" s="187">
        <f t="shared" si="71"/>
        <v>4595.9</v>
      </c>
      <c r="J502" s="187">
        <f t="shared" si="69"/>
        <v>58.335448822095856</v>
      </c>
      <c r="K502" s="187">
        <f t="shared" si="70"/>
        <v>3282.5</v>
      </c>
    </row>
    <row r="503" spans="2:11" ht="30">
      <c r="B503" s="82" t="s">
        <v>190</v>
      </c>
      <c r="C503" s="80" t="s">
        <v>459</v>
      </c>
      <c r="D503" s="80" t="s">
        <v>461</v>
      </c>
      <c r="E503" s="80" t="s">
        <v>120</v>
      </c>
      <c r="F503" s="80"/>
      <c r="G503" s="80"/>
      <c r="H503" s="187">
        <f t="shared" si="71"/>
        <v>7878.4</v>
      </c>
      <c r="I503" s="187">
        <f t="shared" si="71"/>
        <v>4595.9</v>
      </c>
      <c r="J503" s="187">
        <f t="shared" si="69"/>
        <v>58.335448822095856</v>
      </c>
      <c r="K503" s="187">
        <f t="shared" si="70"/>
        <v>3282.5</v>
      </c>
    </row>
    <row r="504" spans="2:11" ht="15">
      <c r="B504" s="86" t="s">
        <v>380</v>
      </c>
      <c r="C504" s="80" t="s">
        <v>459</v>
      </c>
      <c r="D504" s="80" t="s">
        <v>461</v>
      </c>
      <c r="E504" s="80" t="s">
        <v>120</v>
      </c>
      <c r="F504" s="80" t="s">
        <v>1</v>
      </c>
      <c r="G504" s="80"/>
      <c r="H504" s="187">
        <f t="shared" si="71"/>
        <v>7878.4</v>
      </c>
      <c r="I504" s="187">
        <f t="shared" si="71"/>
        <v>4595.9</v>
      </c>
      <c r="J504" s="187">
        <f t="shared" si="69"/>
        <v>58.335448822095856</v>
      </c>
      <c r="K504" s="187">
        <f t="shared" si="70"/>
        <v>3282.5</v>
      </c>
    </row>
    <row r="505" spans="2:11" ht="30">
      <c r="B505" s="86" t="s">
        <v>375</v>
      </c>
      <c r="C505" s="80" t="s">
        <v>459</v>
      </c>
      <c r="D505" s="80" t="s">
        <v>461</v>
      </c>
      <c r="E505" s="80" t="s">
        <v>120</v>
      </c>
      <c r="F505" s="80" t="s">
        <v>374</v>
      </c>
      <c r="G505" s="80"/>
      <c r="H505" s="187">
        <f t="shared" si="71"/>
        <v>7878.4</v>
      </c>
      <c r="I505" s="187">
        <f t="shared" si="71"/>
        <v>4595.9</v>
      </c>
      <c r="J505" s="187">
        <f t="shared" si="69"/>
        <v>58.335448822095856</v>
      </c>
      <c r="K505" s="187">
        <f t="shared" si="70"/>
        <v>3282.5</v>
      </c>
    </row>
    <row r="506" spans="2:11" ht="15">
      <c r="B506" s="86" t="s">
        <v>498</v>
      </c>
      <c r="C506" s="80" t="s">
        <v>459</v>
      </c>
      <c r="D506" s="80" t="s">
        <v>461</v>
      </c>
      <c r="E506" s="80" t="s">
        <v>120</v>
      </c>
      <c r="F506" s="80" t="s">
        <v>374</v>
      </c>
      <c r="G506" s="80" t="s">
        <v>211</v>
      </c>
      <c r="H506" s="187">
        <v>7878.4</v>
      </c>
      <c r="I506" s="187">
        <v>4595.9</v>
      </c>
      <c r="J506" s="187">
        <f t="shared" si="69"/>
        <v>58.335448822095856</v>
      </c>
      <c r="K506" s="187">
        <f t="shared" si="70"/>
        <v>3282.5</v>
      </c>
    </row>
    <row r="507" spans="2:11" ht="15">
      <c r="B507" s="82" t="s">
        <v>464</v>
      </c>
      <c r="C507" s="80" t="s">
        <v>459</v>
      </c>
      <c r="D507" s="80" t="s">
        <v>463</v>
      </c>
      <c r="E507" s="80"/>
      <c r="F507" s="80"/>
      <c r="G507" s="80"/>
      <c r="H507" s="187">
        <f aca="true" t="shared" si="72" ref="H507:I511">H508</f>
        <v>1280.6</v>
      </c>
      <c r="I507" s="187">
        <f t="shared" si="72"/>
        <v>648.8</v>
      </c>
      <c r="J507" s="187">
        <f t="shared" si="69"/>
        <v>50.663751366546926</v>
      </c>
      <c r="K507" s="187">
        <f t="shared" si="70"/>
        <v>631.8</v>
      </c>
    </row>
    <row r="508" spans="2:11" ht="15">
      <c r="B508" s="81" t="s">
        <v>514</v>
      </c>
      <c r="C508" s="80" t="s">
        <v>459</v>
      </c>
      <c r="D508" s="80" t="s">
        <v>463</v>
      </c>
      <c r="E508" s="80" t="s">
        <v>515</v>
      </c>
      <c r="F508" s="80"/>
      <c r="G508" s="80"/>
      <c r="H508" s="187">
        <f t="shared" si="72"/>
        <v>1280.6</v>
      </c>
      <c r="I508" s="187">
        <f t="shared" si="72"/>
        <v>648.8</v>
      </c>
      <c r="J508" s="187">
        <f t="shared" si="69"/>
        <v>50.663751366546926</v>
      </c>
      <c r="K508" s="187">
        <f t="shared" si="70"/>
        <v>631.8</v>
      </c>
    </row>
    <row r="509" spans="2:11" ht="30">
      <c r="B509" s="82" t="s">
        <v>191</v>
      </c>
      <c r="C509" s="80" t="s">
        <v>459</v>
      </c>
      <c r="D509" s="80" t="s">
        <v>463</v>
      </c>
      <c r="E509" s="80" t="s">
        <v>121</v>
      </c>
      <c r="F509" s="80"/>
      <c r="G509" s="80"/>
      <c r="H509" s="187">
        <f t="shared" si="72"/>
        <v>1280.6</v>
      </c>
      <c r="I509" s="187">
        <f t="shared" si="72"/>
        <v>648.8</v>
      </c>
      <c r="J509" s="187">
        <f t="shared" si="69"/>
        <v>50.663751366546926</v>
      </c>
      <c r="K509" s="187">
        <f t="shared" si="70"/>
        <v>631.8</v>
      </c>
    </row>
    <row r="510" spans="2:11" ht="15">
      <c r="B510" s="86" t="s">
        <v>380</v>
      </c>
      <c r="C510" s="80" t="s">
        <v>459</v>
      </c>
      <c r="D510" s="80" t="s">
        <v>463</v>
      </c>
      <c r="E510" s="80" t="s">
        <v>121</v>
      </c>
      <c r="F510" s="80" t="s">
        <v>1</v>
      </c>
      <c r="G510" s="80"/>
      <c r="H510" s="187">
        <f t="shared" si="72"/>
        <v>1280.6</v>
      </c>
      <c r="I510" s="187">
        <f t="shared" si="72"/>
        <v>648.8</v>
      </c>
      <c r="J510" s="187">
        <f t="shared" si="69"/>
        <v>50.663751366546926</v>
      </c>
      <c r="K510" s="187">
        <f t="shared" si="70"/>
        <v>631.8</v>
      </c>
    </row>
    <row r="511" spans="2:11" ht="30">
      <c r="B511" s="86" t="s">
        <v>377</v>
      </c>
      <c r="C511" s="80" t="s">
        <v>459</v>
      </c>
      <c r="D511" s="80" t="s">
        <v>463</v>
      </c>
      <c r="E511" s="80" t="s">
        <v>121</v>
      </c>
      <c r="F511" s="80" t="s">
        <v>376</v>
      </c>
      <c r="G511" s="80"/>
      <c r="H511" s="187">
        <f t="shared" si="72"/>
        <v>1280.6</v>
      </c>
      <c r="I511" s="187">
        <f t="shared" si="72"/>
        <v>648.8</v>
      </c>
      <c r="J511" s="187">
        <f t="shared" si="69"/>
        <v>50.663751366546926</v>
      </c>
      <c r="K511" s="187">
        <f t="shared" si="70"/>
        <v>631.8</v>
      </c>
    </row>
    <row r="512" spans="2:11" ht="15">
      <c r="B512" s="86" t="s">
        <v>512</v>
      </c>
      <c r="C512" s="80" t="s">
        <v>459</v>
      </c>
      <c r="D512" s="80" t="s">
        <v>463</v>
      </c>
      <c r="E512" s="80" t="s">
        <v>121</v>
      </c>
      <c r="F512" s="80" t="s">
        <v>376</v>
      </c>
      <c r="G512" s="80" t="s">
        <v>503</v>
      </c>
      <c r="H512" s="187">
        <v>1280.6</v>
      </c>
      <c r="I512" s="187">
        <v>648.8</v>
      </c>
      <c r="J512" s="187">
        <f t="shared" si="69"/>
        <v>50.663751366546926</v>
      </c>
      <c r="K512" s="187">
        <f t="shared" si="70"/>
        <v>631.8</v>
      </c>
    </row>
    <row r="515" ht="15">
      <c r="H515" s="71"/>
    </row>
  </sheetData>
  <autoFilter ref="B8:H512"/>
  <mergeCells count="2">
    <mergeCell ref="B7:G7"/>
    <mergeCell ref="B6:K6"/>
  </mergeCells>
  <printOptions/>
  <pageMargins left="0.69" right="0.2" top="0.35" bottom="0.27" header="0.2" footer="0.2"/>
  <pageSetup horizontalDpi="600" verticalDpi="600" orientation="portrait" paperSize="9" scale="53" r:id="rId1"/>
  <rowBreaks count="3" manualBreakCount="3">
    <brk id="202" min="1" max="10" man="1"/>
    <brk id="254" min="1" max="10" man="1"/>
    <brk id="301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2:L584"/>
  <sheetViews>
    <sheetView workbookViewId="0" topLeftCell="A280">
      <selection activeCell="N290" sqref="N290"/>
    </sheetView>
  </sheetViews>
  <sheetFormatPr defaultColWidth="9.00390625" defaultRowHeight="12.75"/>
  <cols>
    <col min="1" max="1" width="9.125" style="70" customWidth="1"/>
    <col min="2" max="2" width="78.875" style="87" customWidth="1"/>
    <col min="3" max="3" width="6.125" style="151" customWidth="1"/>
    <col min="4" max="4" width="7.25390625" style="70" customWidth="1"/>
    <col min="5" max="5" width="7.00390625" style="70" customWidth="1"/>
    <col min="6" max="6" width="12.625" style="70" customWidth="1"/>
    <col min="7" max="7" width="7.125" style="70" customWidth="1"/>
    <col min="8" max="8" width="3.625" style="70" customWidth="1"/>
    <col min="9" max="9" width="15.00390625" style="70" customWidth="1"/>
    <col min="10" max="10" width="14.00390625" style="70" customWidth="1"/>
    <col min="11" max="11" width="15.25390625" style="70" customWidth="1"/>
    <col min="12" max="12" width="17.25390625" style="70" customWidth="1"/>
    <col min="13" max="16384" width="9.125" style="70" customWidth="1"/>
  </cols>
  <sheetData>
    <row r="2" spans="4:12" ht="15.75">
      <c r="D2" s="69"/>
      <c r="E2" s="69"/>
      <c r="F2" s="69"/>
      <c r="G2" s="69"/>
      <c r="H2" s="69"/>
      <c r="L2" s="4" t="s">
        <v>567</v>
      </c>
    </row>
    <row r="3" spans="3:12" ht="15">
      <c r="C3" s="152"/>
      <c r="E3" s="73"/>
      <c r="F3" s="73"/>
      <c r="G3" s="73"/>
      <c r="H3" s="73"/>
      <c r="L3" s="6" t="s">
        <v>133</v>
      </c>
    </row>
    <row r="4" spans="3:12" ht="15">
      <c r="C4" s="152"/>
      <c r="E4" s="73"/>
      <c r="F4" s="73"/>
      <c r="G4" s="73"/>
      <c r="H4" s="73"/>
      <c r="L4" s="6" t="s">
        <v>151</v>
      </c>
    </row>
    <row r="5" spans="2:8" ht="15">
      <c r="B5" s="139"/>
      <c r="C5" s="153"/>
      <c r="D5" s="75"/>
      <c r="E5" s="75"/>
      <c r="F5" s="75"/>
      <c r="G5" s="75"/>
      <c r="H5" s="75"/>
    </row>
    <row r="6" spans="2:12" ht="15.75">
      <c r="B6" s="202" t="s">
        <v>154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2:8" ht="15">
      <c r="B7" s="201"/>
      <c r="C7" s="201"/>
      <c r="D7" s="201"/>
      <c r="E7" s="201"/>
      <c r="F7" s="201"/>
      <c r="G7" s="201"/>
      <c r="H7" s="201"/>
    </row>
    <row r="8" spans="2:12" ht="47.25">
      <c r="B8" s="174" t="s">
        <v>428</v>
      </c>
      <c r="C8" s="178" t="s">
        <v>207</v>
      </c>
      <c r="D8" s="79" t="s">
        <v>508</v>
      </c>
      <c r="E8" s="79" t="s">
        <v>471</v>
      </c>
      <c r="F8" s="79" t="s">
        <v>496</v>
      </c>
      <c r="G8" s="79" t="s">
        <v>447</v>
      </c>
      <c r="H8" s="193" t="s">
        <v>497</v>
      </c>
      <c r="I8" s="9" t="s">
        <v>388</v>
      </c>
      <c r="J8" s="9" t="s">
        <v>389</v>
      </c>
      <c r="K8" s="9" t="s">
        <v>52</v>
      </c>
      <c r="L8" s="9" t="s">
        <v>390</v>
      </c>
    </row>
    <row r="9" spans="2:12" ht="15.75">
      <c r="B9" s="90" t="s">
        <v>509</v>
      </c>
      <c r="C9" s="178"/>
      <c r="D9" s="79"/>
      <c r="E9" s="79"/>
      <c r="F9" s="79"/>
      <c r="G9" s="79"/>
      <c r="H9" s="79"/>
      <c r="I9" s="197">
        <f>I15+I38+I180+I223+I293+I316</f>
        <v>181838.8</v>
      </c>
      <c r="J9" s="197">
        <f>J15+J38+J180+J223+J293+J316</f>
        <v>93473.3</v>
      </c>
      <c r="K9" s="197">
        <f>J9/I9*100</f>
        <v>51.404485731318076</v>
      </c>
      <c r="L9" s="197">
        <f>I9-J9</f>
        <v>88365.49999999999</v>
      </c>
    </row>
    <row r="10" spans="2:12" ht="15.75">
      <c r="B10" s="90" t="s">
        <v>507</v>
      </c>
      <c r="C10" s="178"/>
      <c r="D10" s="79"/>
      <c r="E10" s="79"/>
      <c r="F10" s="79"/>
      <c r="G10" s="79"/>
      <c r="H10" s="79">
        <v>1</v>
      </c>
      <c r="I10" s="197">
        <f>I294+I39</f>
        <v>2456.3</v>
      </c>
      <c r="J10" s="197">
        <f>J294+J39</f>
        <v>1136.4</v>
      </c>
      <c r="K10" s="197">
        <f aca="true" t="shared" si="0" ref="K10:K76">J10/I10*100</f>
        <v>46.2647070797541</v>
      </c>
      <c r="L10" s="197">
        <f aca="true" t="shared" si="1" ref="L10:L76">I10-J10</f>
        <v>1319.9</v>
      </c>
    </row>
    <row r="11" spans="2:12" ht="15.75">
      <c r="B11" s="90" t="s">
        <v>512</v>
      </c>
      <c r="C11" s="178"/>
      <c r="D11" s="79"/>
      <c r="E11" s="79"/>
      <c r="F11" s="79"/>
      <c r="G11" s="79"/>
      <c r="H11" s="79">
        <v>2</v>
      </c>
      <c r="I11" s="197">
        <f>I16+I40+I181+I224+I295+I317</f>
        <v>70156.6</v>
      </c>
      <c r="J11" s="197">
        <f>J16+J40+J181+J224+J295+J317</f>
        <v>37074.00000000001</v>
      </c>
      <c r="K11" s="197">
        <f t="shared" si="0"/>
        <v>52.844636142572476</v>
      </c>
      <c r="L11" s="197">
        <f t="shared" si="1"/>
        <v>33082.6</v>
      </c>
    </row>
    <row r="12" spans="2:12" ht="15.75">
      <c r="B12" s="90" t="s">
        <v>498</v>
      </c>
      <c r="C12" s="178"/>
      <c r="D12" s="79"/>
      <c r="E12" s="79"/>
      <c r="F12" s="79"/>
      <c r="G12" s="79"/>
      <c r="H12" s="79">
        <v>3</v>
      </c>
      <c r="I12" s="197">
        <f>I17+I41+I225+I318</f>
        <v>102167.1</v>
      </c>
      <c r="J12" s="197">
        <f>J17+J41+J225+J318</f>
        <v>51732.8</v>
      </c>
      <c r="K12" s="197">
        <f t="shared" si="0"/>
        <v>50.63547854446294</v>
      </c>
      <c r="L12" s="197">
        <f t="shared" si="1"/>
        <v>50434.3</v>
      </c>
    </row>
    <row r="13" spans="2:12" ht="15.75">
      <c r="B13" s="90" t="s">
        <v>499</v>
      </c>
      <c r="C13" s="178"/>
      <c r="D13" s="79"/>
      <c r="E13" s="79"/>
      <c r="F13" s="79"/>
      <c r="G13" s="79"/>
      <c r="H13" s="79">
        <v>4</v>
      </c>
      <c r="I13" s="197">
        <f>I42+I226+I296+I319</f>
        <v>6016.3</v>
      </c>
      <c r="J13" s="197">
        <f>J42+J226+J296+J319</f>
        <v>3530.1</v>
      </c>
      <c r="K13" s="197">
        <f t="shared" si="0"/>
        <v>58.67559795887838</v>
      </c>
      <c r="L13" s="197">
        <f t="shared" si="1"/>
        <v>2486.2000000000003</v>
      </c>
    </row>
    <row r="14" spans="2:12" ht="31.5">
      <c r="B14" s="90" t="s">
        <v>156</v>
      </c>
      <c r="C14" s="178"/>
      <c r="D14" s="79"/>
      <c r="E14" s="79"/>
      <c r="F14" s="79"/>
      <c r="G14" s="79"/>
      <c r="H14" s="79">
        <v>5</v>
      </c>
      <c r="I14" s="197">
        <f>I43</f>
        <v>1042.5</v>
      </c>
      <c r="J14" s="197">
        <f>J43</f>
        <v>0</v>
      </c>
      <c r="K14" s="197">
        <f t="shared" si="0"/>
        <v>0</v>
      </c>
      <c r="L14" s="197">
        <f t="shared" si="1"/>
        <v>1042.5</v>
      </c>
    </row>
    <row r="15" spans="2:12" ht="31.5">
      <c r="B15" s="169" t="s">
        <v>278</v>
      </c>
      <c r="C15" s="178">
        <v>163</v>
      </c>
      <c r="D15" s="79"/>
      <c r="E15" s="79"/>
      <c r="F15" s="79"/>
      <c r="G15" s="79"/>
      <c r="H15" s="140"/>
      <c r="I15" s="197">
        <f>I18+I31</f>
        <v>6348.3</v>
      </c>
      <c r="J15" s="197">
        <f>J18+J31</f>
        <v>158.5</v>
      </c>
      <c r="K15" s="197">
        <f t="shared" si="0"/>
        <v>2.49673140840855</v>
      </c>
      <c r="L15" s="197">
        <f t="shared" si="1"/>
        <v>6189.8</v>
      </c>
    </row>
    <row r="16" spans="2:12" ht="15.75">
      <c r="B16" s="82" t="s">
        <v>512</v>
      </c>
      <c r="C16" s="178"/>
      <c r="D16" s="79"/>
      <c r="E16" s="79"/>
      <c r="F16" s="79"/>
      <c r="G16" s="79"/>
      <c r="H16" s="140">
        <v>2</v>
      </c>
      <c r="I16" s="187">
        <f>I23+I27+I30</f>
        <v>239.2</v>
      </c>
      <c r="J16" s="187">
        <f>J23+J27+J30</f>
        <v>158.5</v>
      </c>
      <c r="K16" s="187">
        <f t="shared" si="0"/>
        <v>66.26254180602007</v>
      </c>
      <c r="L16" s="187">
        <f t="shared" si="1"/>
        <v>80.69999999999999</v>
      </c>
    </row>
    <row r="17" spans="2:12" ht="15.75">
      <c r="B17" s="82" t="s">
        <v>498</v>
      </c>
      <c r="C17" s="178"/>
      <c r="D17" s="79"/>
      <c r="E17" s="79"/>
      <c r="F17" s="79"/>
      <c r="G17" s="79"/>
      <c r="H17" s="140">
        <v>3</v>
      </c>
      <c r="I17" s="187">
        <v>6109.1</v>
      </c>
      <c r="J17" s="187">
        <f>J37</f>
        <v>0</v>
      </c>
      <c r="K17" s="187">
        <f t="shared" si="0"/>
        <v>0</v>
      </c>
      <c r="L17" s="187">
        <f t="shared" si="1"/>
        <v>6109.1</v>
      </c>
    </row>
    <row r="18" spans="2:12" ht="15.75">
      <c r="B18" s="82" t="s">
        <v>429</v>
      </c>
      <c r="C18" s="154"/>
      <c r="D18" s="80" t="s">
        <v>472</v>
      </c>
      <c r="E18" s="80"/>
      <c r="F18" s="80"/>
      <c r="G18" s="80"/>
      <c r="H18" s="80"/>
      <c r="I18" s="187">
        <f>I19</f>
        <v>239.2</v>
      </c>
      <c r="J18" s="187">
        <f>J19</f>
        <v>158.5</v>
      </c>
      <c r="K18" s="187">
        <f t="shared" si="0"/>
        <v>66.26254180602007</v>
      </c>
      <c r="L18" s="187">
        <f t="shared" si="1"/>
        <v>80.69999999999999</v>
      </c>
    </row>
    <row r="19" spans="2:12" ht="15.75">
      <c r="B19" s="82" t="s">
        <v>431</v>
      </c>
      <c r="C19" s="154"/>
      <c r="D19" s="80" t="s">
        <v>472</v>
      </c>
      <c r="E19" s="80" t="s">
        <v>453</v>
      </c>
      <c r="F19" s="80"/>
      <c r="G19" s="80"/>
      <c r="H19" s="80"/>
      <c r="I19" s="187">
        <f>I20+I24</f>
        <v>239.2</v>
      </c>
      <c r="J19" s="187">
        <f>J20+J24</f>
        <v>158.5</v>
      </c>
      <c r="K19" s="187">
        <f t="shared" si="0"/>
        <v>66.26254180602007</v>
      </c>
      <c r="L19" s="187">
        <f t="shared" si="1"/>
        <v>80.69999999999999</v>
      </c>
    </row>
    <row r="20" spans="2:12" ht="45">
      <c r="B20" s="82" t="s">
        <v>139</v>
      </c>
      <c r="C20" s="154"/>
      <c r="D20" s="80" t="s">
        <v>472</v>
      </c>
      <c r="E20" s="80" t="s">
        <v>453</v>
      </c>
      <c r="F20" s="80" t="s">
        <v>538</v>
      </c>
      <c r="G20" s="80"/>
      <c r="H20" s="80"/>
      <c r="I20" s="187">
        <f aca="true" t="shared" si="2" ref="I20:J22">I21</f>
        <v>200</v>
      </c>
      <c r="J20" s="187">
        <f t="shared" si="2"/>
        <v>158.5</v>
      </c>
      <c r="K20" s="187">
        <f t="shared" si="0"/>
        <v>79.25</v>
      </c>
      <c r="L20" s="187">
        <f t="shared" si="1"/>
        <v>41.5</v>
      </c>
    </row>
    <row r="21" spans="2:12" ht="30">
      <c r="B21" s="82" t="s">
        <v>524</v>
      </c>
      <c r="C21" s="155"/>
      <c r="D21" s="80" t="s">
        <v>472</v>
      </c>
      <c r="E21" s="80" t="s">
        <v>453</v>
      </c>
      <c r="F21" s="80" t="s">
        <v>538</v>
      </c>
      <c r="G21" s="80" t="s">
        <v>525</v>
      </c>
      <c r="H21" s="80"/>
      <c r="I21" s="187">
        <f t="shared" si="2"/>
        <v>200</v>
      </c>
      <c r="J21" s="187">
        <f t="shared" si="2"/>
        <v>158.5</v>
      </c>
      <c r="K21" s="187">
        <f t="shared" si="0"/>
        <v>79.25</v>
      </c>
      <c r="L21" s="187">
        <f t="shared" si="1"/>
        <v>41.5</v>
      </c>
    </row>
    <row r="22" spans="2:12" ht="30">
      <c r="B22" s="82" t="s">
        <v>526</v>
      </c>
      <c r="C22" s="155"/>
      <c r="D22" s="80" t="s">
        <v>472</v>
      </c>
      <c r="E22" s="80" t="s">
        <v>453</v>
      </c>
      <c r="F22" s="80" t="s">
        <v>538</v>
      </c>
      <c r="G22" s="80" t="s">
        <v>527</v>
      </c>
      <c r="H22" s="80"/>
      <c r="I22" s="187">
        <f t="shared" si="2"/>
        <v>200</v>
      </c>
      <c r="J22" s="187">
        <f t="shared" si="2"/>
        <v>158.5</v>
      </c>
      <c r="K22" s="187">
        <f t="shared" si="0"/>
        <v>79.25</v>
      </c>
      <c r="L22" s="187">
        <f t="shared" si="1"/>
        <v>41.5</v>
      </c>
    </row>
    <row r="23" spans="2:12" ht="15">
      <c r="B23" s="82" t="s">
        <v>512</v>
      </c>
      <c r="C23" s="155"/>
      <c r="D23" s="80" t="s">
        <v>472</v>
      </c>
      <c r="E23" s="80" t="s">
        <v>453</v>
      </c>
      <c r="F23" s="80" t="s">
        <v>538</v>
      </c>
      <c r="G23" s="80" t="s">
        <v>527</v>
      </c>
      <c r="H23" s="80">
        <v>2</v>
      </c>
      <c r="I23" s="187">
        <v>200</v>
      </c>
      <c r="J23" s="187">
        <v>158.5</v>
      </c>
      <c r="K23" s="187">
        <f t="shared" si="0"/>
        <v>79.25</v>
      </c>
      <c r="L23" s="187">
        <f t="shared" si="1"/>
        <v>41.5</v>
      </c>
    </row>
    <row r="24" spans="2:12" ht="30">
      <c r="B24" s="82" t="s">
        <v>140</v>
      </c>
      <c r="C24" s="179"/>
      <c r="D24" s="80" t="s">
        <v>472</v>
      </c>
      <c r="E24" s="80" t="s">
        <v>453</v>
      </c>
      <c r="F24" s="80" t="s">
        <v>539</v>
      </c>
      <c r="G24" s="80"/>
      <c r="H24" s="80"/>
      <c r="I24" s="187">
        <f>I25+I28</f>
        <v>39.2</v>
      </c>
      <c r="J24" s="187">
        <f aca="true" t="shared" si="3" ref="I24:J26">J25</f>
        <v>0</v>
      </c>
      <c r="K24" s="187">
        <f t="shared" si="0"/>
        <v>0</v>
      </c>
      <c r="L24" s="187">
        <f t="shared" si="1"/>
        <v>39.2</v>
      </c>
    </row>
    <row r="25" spans="2:12" ht="30">
      <c r="B25" s="82" t="s">
        <v>524</v>
      </c>
      <c r="C25" s="155"/>
      <c r="D25" s="80" t="s">
        <v>472</v>
      </c>
      <c r="E25" s="80" t="s">
        <v>453</v>
      </c>
      <c r="F25" s="80" t="s">
        <v>539</v>
      </c>
      <c r="G25" s="80" t="s">
        <v>525</v>
      </c>
      <c r="H25" s="80"/>
      <c r="I25" s="187">
        <f t="shared" si="3"/>
        <v>34.2</v>
      </c>
      <c r="J25" s="187">
        <f t="shared" si="3"/>
        <v>0</v>
      </c>
      <c r="K25" s="187">
        <f t="shared" si="0"/>
        <v>0</v>
      </c>
      <c r="L25" s="187">
        <f t="shared" si="1"/>
        <v>34.2</v>
      </c>
    </row>
    <row r="26" spans="2:12" ht="30">
      <c r="B26" s="82" t="s">
        <v>526</v>
      </c>
      <c r="C26" s="155"/>
      <c r="D26" s="80" t="s">
        <v>472</v>
      </c>
      <c r="E26" s="80" t="s">
        <v>453</v>
      </c>
      <c r="F26" s="80" t="s">
        <v>539</v>
      </c>
      <c r="G26" s="80" t="s">
        <v>527</v>
      </c>
      <c r="H26" s="80"/>
      <c r="I26" s="187">
        <f t="shared" si="3"/>
        <v>34.2</v>
      </c>
      <c r="J26" s="187">
        <f t="shared" si="3"/>
        <v>0</v>
      </c>
      <c r="K26" s="187">
        <f t="shared" si="0"/>
        <v>0</v>
      </c>
      <c r="L26" s="187">
        <f t="shared" si="1"/>
        <v>34.2</v>
      </c>
    </row>
    <row r="27" spans="2:12" ht="15">
      <c r="B27" s="82" t="s">
        <v>512</v>
      </c>
      <c r="C27" s="155"/>
      <c r="D27" s="80" t="s">
        <v>472</v>
      </c>
      <c r="E27" s="80" t="s">
        <v>453</v>
      </c>
      <c r="F27" s="80" t="s">
        <v>539</v>
      </c>
      <c r="G27" s="80" t="s">
        <v>527</v>
      </c>
      <c r="H27" s="80">
        <v>2</v>
      </c>
      <c r="I27" s="187">
        <v>34.2</v>
      </c>
      <c r="J27" s="187">
        <v>0</v>
      </c>
      <c r="K27" s="187">
        <f t="shared" si="0"/>
        <v>0</v>
      </c>
      <c r="L27" s="187">
        <f t="shared" si="1"/>
        <v>34.2</v>
      </c>
    </row>
    <row r="28" spans="2:12" ht="15">
      <c r="B28" s="82" t="s">
        <v>529</v>
      </c>
      <c r="C28" s="155"/>
      <c r="D28" s="80" t="s">
        <v>472</v>
      </c>
      <c r="E28" s="80" t="s">
        <v>453</v>
      </c>
      <c r="F28" s="80" t="s">
        <v>539</v>
      </c>
      <c r="G28" s="80" t="s">
        <v>287</v>
      </c>
      <c r="H28" s="80"/>
      <c r="I28" s="187">
        <f>I29</f>
        <v>5</v>
      </c>
      <c r="J28" s="187">
        <f>J29</f>
        <v>0</v>
      </c>
      <c r="K28" s="187">
        <f t="shared" si="0"/>
        <v>0</v>
      </c>
      <c r="L28" s="187">
        <f t="shared" si="1"/>
        <v>5</v>
      </c>
    </row>
    <row r="29" spans="2:12" ht="15">
      <c r="B29" s="82" t="s">
        <v>530</v>
      </c>
      <c r="C29" s="155"/>
      <c r="D29" s="80" t="s">
        <v>472</v>
      </c>
      <c r="E29" s="80" t="s">
        <v>453</v>
      </c>
      <c r="F29" s="80" t="s">
        <v>539</v>
      </c>
      <c r="G29" s="80" t="s">
        <v>531</v>
      </c>
      <c r="H29" s="80"/>
      <c r="I29" s="187">
        <f>I30</f>
        <v>5</v>
      </c>
      <c r="J29" s="187">
        <f>J30</f>
        <v>0</v>
      </c>
      <c r="K29" s="187">
        <f t="shared" si="0"/>
        <v>0</v>
      </c>
      <c r="L29" s="187">
        <f t="shared" si="1"/>
        <v>5</v>
      </c>
    </row>
    <row r="30" spans="2:12" ht="15.75">
      <c r="B30" s="82" t="s">
        <v>512</v>
      </c>
      <c r="C30" s="154"/>
      <c r="D30" s="80" t="s">
        <v>472</v>
      </c>
      <c r="E30" s="80" t="s">
        <v>453</v>
      </c>
      <c r="F30" s="80" t="s">
        <v>539</v>
      </c>
      <c r="G30" s="80" t="s">
        <v>531</v>
      </c>
      <c r="H30" s="80">
        <v>2</v>
      </c>
      <c r="I30" s="187">
        <v>5</v>
      </c>
      <c r="J30" s="187">
        <v>0</v>
      </c>
      <c r="K30" s="187">
        <f t="shared" si="0"/>
        <v>0</v>
      </c>
      <c r="L30" s="187">
        <f t="shared" si="1"/>
        <v>5</v>
      </c>
    </row>
    <row r="31" spans="2:12" ht="15.75">
      <c r="B31" s="82" t="s">
        <v>444</v>
      </c>
      <c r="C31" s="154"/>
      <c r="D31" s="80" t="s">
        <v>490</v>
      </c>
      <c r="E31" s="80"/>
      <c r="F31" s="80"/>
      <c r="G31" s="80"/>
      <c r="H31" s="80"/>
      <c r="I31" s="187">
        <v>6109.1</v>
      </c>
      <c r="J31" s="187">
        <f aca="true" t="shared" si="4" ref="J31:J36">J32</f>
        <v>0</v>
      </c>
      <c r="K31" s="187">
        <f t="shared" si="0"/>
        <v>0</v>
      </c>
      <c r="L31" s="187">
        <f t="shared" si="1"/>
        <v>6109.1</v>
      </c>
    </row>
    <row r="32" spans="2:12" ht="15">
      <c r="B32" s="82" t="s">
        <v>219</v>
      </c>
      <c r="C32" s="179"/>
      <c r="D32" s="80" t="s">
        <v>490</v>
      </c>
      <c r="E32" s="80" t="s">
        <v>493</v>
      </c>
      <c r="F32" s="80"/>
      <c r="G32" s="80"/>
      <c r="H32" s="80"/>
      <c r="I32" s="187">
        <v>6109.1</v>
      </c>
      <c r="J32" s="187">
        <f t="shared" si="4"/>
        <v>0</v>
      </c>
      <c r="K32" s="187">
        <f t="shared" si="0"/>
        <v>0</v>
      </c>
      <c r="L32" s="187">
        <f t="shared" si="1"/>
        <v>6109.1</v>
      </c>
    </row>
    <row r="33" spans="2:12" ht="15.75">
      <c r="B33" s="82" t="s">
        <v>514</v>
      </c>
      <c r="C33" s="180"/>
      <c r="D33" s="155">
        <v>1000</v>
      </c>
      <c r="E33" s="155">
        <v>1004</v>
      </c>
      <c r="F33" s="155" t="s">
        <v>515</v>
      </c>
      <c r="G33" s="78"/>
      <c r="H33" s="78"/>
      <c r="I33" s="187">
        <v>6109.1</v>
      </c>
      <c r="J33" s="187">
        <f t="shared" si="4"/>
        <v>0</v>
      </c>
      <c r="K33" s="187">
        <f t="shared" si="0"/>
        <v>0</v>
      </c>
      <c r="L33" s="187">
        <f t="shared" si="1"/>
        <v>6109.1</v>
      </c>
    </row>
    <row r="34" spans="2:12" ht="60">
      <c r="B34" s="82" t="s">
        <v>182</v>
      </c>
      <c r="C34" s="155"/>
      <c r="D34" s="155">
        <v>1000</v>
      </c>
      <c r="E34" s="155">
        <v>1004</v>
      </c>
      <c r="F34" s="84" t="s">
        <v>135</v>
      </c>
      <c r="G34" s="80"/>
      <c r="H34" s="80"/>
      <c r="I34" s="187">
        <v>6109.1</v>
      </c>
      <c r="J34" s="187">
        <f t="shared" si="4"/>
        <v>0</v>
      </c>
      <c r="K34" s="187">
        <f t="shared" si="0"/>
        <v>0</v>
      </c>
      <c r="L34" s="187">
        <f t="shared" si="1"/>
        <v>6109.1</v>
      </c>
    </row>
    <row r="35" spans="2:12" ht="30">
      <c r="B35" s="82" t="s">
        <v>41</v>
      </c>
      <c r="C35" s="155"/>
      <c r="D35" s="155">
        <v>1000</v>
      </c>
      <c r="E35" s="155">
        <v>1004</v>
      </c>
      <c r="F35" s="84" t="s">
        <v>135</v>
      </c>
      <c r="G35" s="80" t="s">
        <v>39</v>
      </c>
      <c r="H35" s="80"/>
      <c r="I35" s="187">
        <v>6109.1</v>
      </c>
      <c r="J35" s="187">
        <f t="shared" si="4"/>
        <v>0</v>
      </c>
      <c r="K35" s="187">
        <f t="shared" si="0"/>
        <v>0</v>
      </c>
      <c r="L35" s="187">
        <f t="shared" si="1"/>
        <v>6109.1</v>
      </c>
    </row>
    <row r="36" spans="2:12" ht="30">
      <c r="B36" s="82" t="s">
        <v>42</v>
      </c>
      <c r="C36" s="155"/>
      <c r="D36" s="155">
        <v>1000</v>
      </c>
      <c r="E36" s="155">
        <v>1004</v>
      </c>
      <c r="F36" s="84" t="s">
        <v>135</v>
      </c>
      <c r="G36" s="80" t="s">
        <v>40</v>
      </c>
      <c r="H36" s="80"/>
      <c r="I36" s="187">
        <v>6109.1</v>
      </c>
      <c r="J36" s="187">
        <f t="shared" si="4"/>
        <v>0</v>
      </c>
      <c r="K36" s="187">
        <f t="shared" si="0"/>
        <v>0</v>
      </c>
      <c r="L36" s="187">
        <f t="shared" si="1"/>
        <v>6109.1</v>
      </c>
    </row>
    <row r="37" spans="2:12" ht="15">
      <c r="B37" s="82" t="s">
        <v>498</v>
      </c>
      <c r="C37" s="179"/>
      <c r="D37" s="155">
        <v>1000</v>
      </c>
      <c r="E37" s="155">
        <v>1004</v>
      </c>
      <c r="F37" s="84" t="s">
        <v>135</v>
      </c>
      <c r="G37" s="80" t="s">
        <v>40</v>
      </c>
      <c r="H37" s="80">
        <v>3</v>
      </c>
      <c r="I37" s="187">
        <v>6109.1</v>
      </c>
      <c r="J37" s="187">
        <v>0</v>
      </c>
      <c r="K37" s="187">
        <f t="shared" si="0"/>
        <v>0</v>
      </c>
      <c r="L37" s="187">
        <f t="shared" si="1"/>
        <v>6109.1</v>
      </c>
    </row>
    <row r="38" spans="2:12" ht="15.75">
      <c r="B38" s="90" t="s">
        <v>274</v>
      </c>
      <c r="C38" s="154" t="s">
        <v>287</v>
      </c>
      <c r="D38" s="78"/>
      <c r="E38" s="80"/>
      <c r="F38" s="80"/>
      <c r="G38" s="80"/>
      <c r="H38" s="80"/>
      <c r="I38" s="197">
        <f>I44+I91+I98+I105+I118+I136+I150+I163</f>
        <v>29287.9</v>
      </c>
      <c r="J38" s="197">
        <f>J44+J91+J98+J105+J118+J136+J150+J163</f>
        <v>14631.8</v>
      </c>
      <c r="K38" s="197">
        <f t="shared" si="0"/>
        <v>49.958515291297765</v>
      </c>
      <c r="L38" s="197">
        <f t="shared" si="1"/>
        <v>14656.100000000002</v>
      </c>
    </row>
    <row r="39" spans="2:12" ht="15.75">
      <c r="B39" s="82" t="s">
        <v>507</v>
      </c>
      <c r="C39" s="154"/>
      <c r="D39" s="78"/>
      <c r="E39" s="80"/>
      <c r="F39" s="80"/>
      <c r="G39" s="80"/>
      <c r="H39" s="80" t="s">
        <v>502</v>
      </c>
      <c r="I39" s="187">
        <f>I159</f>
        <v>911.5</v>
      </c>
      <c r="J39" s="187">
        <f>J159</f>
        <v>408.2</v>
      </c>
      <c r="K39" s="187">
        <f t="shared" si="0"/>
        <v>44.78332419089413</v>
      </c>
      <c r="L39" s="187">
        <f t="shared" si="1"/>
        <v>503.3</v>
      </c>
    </row>
    <row r="40" spans="2:12" ht="15.75">
      <c r="B40" s="82" t="s">
        <v>512</v>
      </c>
      <c r="C40" s="154"/>
      <c r="D40" s="78"/>
      <c r="E40" s="80"/>
      <c r="F40" s="80"/>
      <c r="G40" s="80"/>
      <c r="H40" s="140">
        <v>2</v>
      </c>
      <c r="I40" s="187">
        <f>I50+I53+I56+I62+I70+I78+I81+I84+I90+I97+I104+I111+I117+I128+I135+I141+I143+I149+I160+I162+I169+I179</f>
        <v>21445.800000000003</v>
      </c>
      <c r="J40" s="187">
        <f>J50+J53+J56+J62+J70+J78+J81+J84+J90+J97+J104+J111+J117+J128+J135+J141+J143+J149+J160+J162+J169+J179</f>
        <v>10975.600000000002</v>
      </c>
      <c r="K40" s="187">
        <f t="shared" si="0"/>
        <v>51.17831929795111</v>
      </c>
      <c r="L40" s="187">
        <f t="shared" si="1"/>
        <v>10470.2</v>
      </c>
    </row>
    <row r="41" spans="2:12" ht="15.75">
      <c r="B41" s="82" t="s">
        <v>498</v>
      </c>
      <c r="C41" s="154"/>
      <c r="D41" s="78"/>
      <c r="E41" s="80"/>
      <c r="F41" s="80"/>
      <c r="G41" s="80"/>
      <c r="H41" s="140">
        <v>3</v>
      </c>
      <c r="I41" s="187">
        <f>I63+I66+I71+I74+I129+I155</f>
        <v>1023.0999999999999</v>
      </c>
      <c r="J41" s="187">
        <f>J63+J66+J71+J74+J129+J155</f>
        <v>329</v>
      </c>
      <c r="K41" s="187">
        <f t="shared" si="0"/>
        <v>32.15716938715668</v>
      </c>
      <c r="L41" s="187">
        <f t="shared" si="1"/>
        <v>694.0999999999999</v>
      </c>
    </row>
    <row r="42" spans="2:12" ht="15">
      <c r="B42" s="82" t="s">
        <v>499</v>
      </c>
      <c r="C42" s="155"/>
      <c r="D42" s="140"/>
      <c r="E42" s="140"/>
      <c r="F42" s="140"/>
      <c r="G42" s="140"/>
      <c r="H42" s="140">
        <v>4</v>
      </c>
      <c r="I42" s="187">
        <f>I175</f>
        <v>4865</v>
      </c>
      <c r="J42" s="187">
        <f>J175</f>
        <v>2919</v>
      </c>
      <c r="K42" s="187">
        <f t="shared" si="0"/>
        <v>60</v>
      </c>
      <c r="L42" s="187">
        <f t="shared" si="1"/>
        <v>1946</v>
      </c>
    </row>
    <row r="43" spans="2:12" ht="30">
      <c r="B43" s="82" t="s">
        <v>156</v>
      </c>
      <c r="C43" s="155"/>
      <c r="D43" s="140"/>
      <c r="E43" s="140"/>
      <c r="F43" s="140"/>
      <c r="G43" s="140"/>
      <c r="H43" s="140">
        <v>5</v>
      </c>
      <c r="I43" s="187">
        <f>I124</f>
        <v>1042.5</v>
      </c>
      <c r="J43" s="187">
        <f>J124</f>
        <v>0</v>
      </c>
      <c r="K43" s="187">
        <f t="shared" si="0"/>
        <v>0</v>
      </c>
      <c r="L43" s="187">
        <f t="shared" si="1"/>
        <v>1042.5</v>
      </c>
    </row>
    <row r="44" spans="2:12" ht="15.75">
      <c r="B44" s="82" t="s">
        <v>429</v>
      </c>
      <c r="C44" s="154"/>
      <c r="D44" s="80" t="s">
        <v>472</v>
      </c>
      <c r="E44" s="80"/>
      <c r="F44" s="80"/>
      <c r="G44" s="80"/>
      <c r="H44" s="80"/>
      <c r="I44" s="187">
        <f>I45+I57</f>
        <v>11679.3</v>
      </c>
      <c r="J44" s="187">
        <f>J45+J57</f>
        <v>6834.7</v>
      </c>
      <c r="K44" s="187">
        <f t="shared" si="0"/>
        <v>58.51977430154205</v>
      </c>
      <c r="L44" s="187">
        <f t="shared" si="1"/>
        <v>4844.599999999999</v>
      </c>
    </row>
    <row r="45" spans="2:12" ht="45">
      <c r="B45" s="82" t="s">
        <v>528</v>
      </c>
      <c r="C45" s="180"/>
      <c r="D45" s="80" t="s">
        <v>472</v>
      </c>
      <c r="E45" s="80" t="s">
        <v>475</v>
      </c>
      <c r="F45" s="155"/>
      <c r="G45" s="80"/>
      <c r="H45" s="80"/>
      <c r="I45" s="187">
        <f>I46</f>
        <v>10948.699999999999</v>
      </c>
      <c r="J45" s="187">
        <f>J46</f>
        <v>6546.7</v>
      </c>
      <c r="K45" s="187">
        <f t="shared" si="0"/>
        <v>59.794313480139195</v>
      </c>
      <c r="L45" s="187">
        <f t="shared" si="1"/>
        <v>4401.999999999999</v>
      </c>
    </row>
    <row r="46" spans="2:12" ht="15">
      <c r="B46" s="82" t="s">
        <v>514</v>
      </c>
      <c r="C46" s="179"/>
      <c r="D46" s="80" t="s">
        <v>472</v>
      </c>
      <c r="E46" s="80" t="s">
        <v>475</v>
      </c>
      <c r="F46" s="155" t="s">
        <v>515</v>
      </c>
      <c r="G46" s="80"/>
      <c r="H46" s="80"/>
      <c r="I46" s="187">
        <f>I47</f>
        <v>10948.699999999999</v>
      </c>
      <c r="J46" s="187">
        <f>J47</f>
        <v>6546.7</v>
      </c>
      <c r="K46" s="187">
        <f t="shared" si="0"/>
        <v>59.794313480139195</v>
      </c>
      <c r="L46" s="187">
        <f t="shared" si="1"/>
        <v>4401.999999999999</v>
      </c>
    </row>
    <row r="47" spans="2:12" ht="30">
      <c r="B47" s="82" t="s">
        <v>522</v>
      </c>
      <c r="C47" s="179"/>
      <c r="D47" s="80" t="s">
        <v>472</v>
      </c>
      <c r="E47" s="80" t="s">
        <v>475</v>
      </c>
      <c r="F47" s="155" t="s">
        <v>523</v>
      </c>
      <c r="G47" s="80"/>
      <c r="H47" s="80"/>
      <c r="I47" s="187">
        <f>I48+I51+I54</f>
        <v>10948.699999999999</v>
      </c>
      <c r="J47" s="187">
        <f>J48+J51+J54</f>
        <v>6546.7</v>
      </c>
      <c r="K47" s="187">
        <f t="shared" si="0"/>
        <v>59.794313480139195</v>
      </c>
      <c r="L47" s="187">
        <f t="shared" si="1"/>
        <v>4401.999999999999</v>
      </c>
    </row>
    <row r="48" spans="2:12" ht="60">
      <c r="B48" s="82" t="s">
        <v>517</v>
      </c>
      <c r="C48" s="179"/>
      <c r="D48" s="80" t="s">
        <v>472</v>
      </c>
      <c r="E48" s="80" t="s">
        <v>475</v>
      </c>
      <c r="F48" s="155" t="s">
        <v>523</v>
      </c>
      <c r="G48" s="80" t="s">
        <v>347</v>
      </c>
      <c r="H48" s="80"/>
      <c r="I48" s="187">
        <f>I49</f>
        <v>8986.3</v>
      </c>
      <c r="J48" s="187">
        <f>J49</f>
        <v>5224</v>
      </c>
      <c r="K48" s="187">
        <f t="shared" si="0"/>
        <v>58.1329356909963</v>
      </c>
      <c r="L48" s="187">
        <f t="shared" si="1"/>
        <v>3762.2999999999993</v>
      </c>
    </row>
    <row r="49" spans="2:12" ht="30">
      <c r="B49" s="82" t="s">
        <v>518</v>
      </c>
      <c r="C49" s="179"/>
      <c r="D49" s="80" t="s">
        <v>472</v>
      </c>
      <c r="E49" s="80" t="s">
        <v>475</v>
      </c>
      <c r="F49" s="155" t="s">
        <v>523</v>
      </c>
      <c r="G49" s="80" t="s">
        <v>519</v>
      </c>
      <c r="H49" s="80"/>
      <c r="I49" s="187">
        <f>I50</f>
        <v>8986.3</v>
      </c>
      <c r="J49" s="187">
        <f>J50</f>
        <v>5224</v>
      </c>
      <c r="K49" s="187">
        <f t="shared" si="0"/>
        <v>58.1329356909963</v>
      </c>
      <c r="L49" s="187">
        <f t="shared" si="1"/>
        <v>3762.2999999999993</v>
      </c>
    </row>
    <row r="50" spans="2:12" ht="15">
      <c r="B50" s="82" t="s">
        <v>512</v>
      </c>
      <c r="C50" s="179"/>
      <c r="D50" s="80" t="s">
        <v>472</v>
      </c>
      <c r="E50" s="80" t="s">
        <v>475</v>
      </c>
      <c r="F50" s="155" t="s">
        <v>523</v>
      </c>
      <c r="G50" s="80" t="s">
        <v>519</v>
      </c>
      <c r="H50" s="80">
        <v>2</v>
      </c>
      <c r="I50" s="187">
        <v>8986.3</v>
      </c>
      <c r="J50" s="187">
        <v>5224</v>
      </c>
      <c r="K50" s="187">
        <f t="shared" si="0"/>
        <v>58.1329356909963</v>
      </c>
      <c r="L50" s="187">
        <f t="shared" si="1"/>
        <v>3762.2999999999993</v>
      </c>
    </row>
    <row r="51" spans="2:12" ht="30">
      <c r="B51" s="82" t="s">
        <v>524</v>
      </c>
      <c r="C51" s="155"/>
      <c r="D51" s="80" t="s">
        <v>472</v>
      </c>
      <c r="E51" s="80" t="s">
        <v>475</v>
      </c>
      <c r="F51" s="155" t="s">
        <v>523</v>
      </c>
      <c r="G51" s="80" t="s">
        <v>525</v>
      </c>
      <c r="H51" s="80"/>
      <c r="I51" s="187">
        <f>I52</f>
        <v>1950.4</v>
      </c>
      <c r="J51" s="187">
        <f>J52</f>
        <v>1314.5</v>
      </c>
      <c r="K51" s="187">
        <f t="shared" si="0"/>
        <v>67.39643150123051</v>
      </c>
      <c r="L51" s="187">
        <f t="shared" si="1"/>
        <v>635.9000000000001</v>
      </c>
    </row>
    <row r="52" spans="2:12" ht="30">
      <c r="B52" s="82" t="s">
        <v>526</v>
      </c>
      <c r="C52" s="155"/>
      <c r="D52" s="80" t="s">
        <v>472</v>
      </c>
      <c r="E52" s="80" t="s">
        <v>475</v>
      </c>
      <c r="F52" s="155" t="s">
        <v>523</v>
      </c>
      <c r="G52" s="80" t="s">
        <v>527</v>
      </c>
      <c r="H52" s="80"/>
      <c r="I52" s="187">
        <f>I53</f>
        <v>1950.4</v>
      </c>
      <c r="J52" s="187">
        <f>J53</f>
        <v>1314.5</v>
      </c>
      <c r="K52" s="187">
        <f t="shared" si="0"/>
        <v>67.39643150123051</v>
      </c>
      <c r="L52" s="187">
        <f t="shared" si="1"/>
        <v>635.9000000000001</v>
      </c>
    </row>
    <row r="53" spans="2:12" ht="15">
      <c r="B53" s="82" t="s">
        <v>512</v>
      </c>
      <c r="C53" s="179"/>
      <c r="D53" s="80" t="s">
        <v>472</v>
      </c>
      <c r="E53" s="80" t="s">
        <v>475</v>
      </c>
      <c r="F53" s="155" t="s">
        <v>523</v>
      </c>
      <c r="G53" s="80" t="s">
        <v>527</v>
      </c>
      <c r="H53" s="80">
        <v>2</v>
      </c>
      <c r="I53" s="187">
        <v>1950.4</v>
      </c>
      <c r="J53" s="187">
        <v>1314.5</v>
      </c>
      <c r="K53" s="187">
        <f t="shared" si="0"/>
        <v>67.39643150123051</v>
      </c>
      <c r="L53" s="187">
        <f t="shared" si="1"/>
        <v>635.9000000000001</v>
      </c>
    </row>
    <row r="54" spans="2:12" ht="15">
      <c r="B54" s="82" t="s">
        <v>529</v>
      </c>
      <c r="C54" s="155"/>
      <c r="D54" s="80" t="s">
        <v>472</v>
      </c>
      <c r="E54" s="80" t="s">
        <v>475</v>
      </c>
      <c r="F54" s="155" t="s">
        <v>523</v>
      </c>
      <c r="G54" s="80" t="s">
        <v>287</v>
      </c>
      <c r="H54" s="80"/>
      <c r="I54" s="187">
        <f>I55</f>
        <v>12</v>
      </c>
      <c r="J54" s="187">
        <f>J55</f>
        <v>8.2</v>
      </c>
      <c r="K54" s="187">
        <f t="shared" si="0"/>
        <v>68.33333333333333</v>
      </c>
      <c r="L54" s="187">
        <f t="shared" si="1"/>
        <v>3.8000000000000007</v>
      </c>
    </row>
    <row r="55" spans="2:12" ht="15">
      <c r="B55" s="82" t="s">
        <v>530</v>
      </c>
      <c r="C55" s="155"/>
      <c r="D55" s="80" t="s">
        <v>472</v>
      </c>
      <c r="E55" s="80" t="s">
        <v>475</v>
      </c>
      <c r="F55" s="155" t="s">
        <v>523</v>
      </c>
      <c r="G55" s="80" t="s">
        <v>531</v>
      </c>
      <c r="H55" s="80"/>
      <c r="I55" s="187">
        <f>I56</f>
        <v>12</v>
      </c>
      <c r="J55" s="187">
        <f>J56</f>
        <v>8.2</v>
      </c>
      <c r="K55" s="187">
        <f t="shared" si="0"/>
        <v>68.33333333333333</v>
      </c>
      <c r="L55" s="187">
        <f t="shared" si="1"/>
        <v>3.8000000000000007</v>
      </c>
    </row>
    <row r="56" spans="2:12" ht="15">
      <c r="B56" s="82" t="s">
        <v>512</v>
      </c>
      <c r="C56" s="179"/>
      <c r="D56" s="80" t="s">
        <v>472</v>
      </c>
      <c r="E56" s="80" t="s">
        <v>475</v>
      </c>
      <c r="F56" s="155" t="s">
        <v>523</v>
      </c>
      <c r="G56" s="80" t="s">
        <v>531</v>
      </c>
      <c r="H56" s="80">
        <v>2</v>
      </c>
      <c r="I56" s="187">
        <v>12</v>
      </c>
      <c r="J56" s="187">
        <v>8.2</v>
      </c>
      <c r="K56" s="187">
        <f t="shared" si="0"/>
        <v>68.33333333333333</v>
      </c>
      <c r="L56" s="187">
        <f t="shared" si="1"/>
        <v>3.8000000000000007</v>
      </c>
    </row>
    <row r="57" spans="2:12" ht="15">
      <c r="B57" s="82" t="s">
        <v>431</v>
      </c>
      <c r="C57" s="155"/>
      <c r="D57" s="80" t="s">
        <v>472</v>
      </c>
      <c r="E57" s="80" t="s">
        <v>453</v>
      </c>
      <c r="F57" s="155"/>
      <c r="G57" s="80"/>
      <c r="H57" s="80"/>
      <c r="I57" s="187">
        <f>I58+I85</f>
        <v>730.5999999999999</v>
      </c>
      <c r="J57" s="187">
        <f>J58+J85</f>
        <v>288</v>
      </c>
      <c r="K57" s="187">
        <f t="shared" si="0"/>
        <v>39.419655078018074</v>
      </c>
      <c r="L57" s="187">
        <f t="shared" si="1"/>
        <v>442.5999999999999</v>
      </c>
    </row>
    <row r="58" spans="2:12" ht="15">
      <c r="B58" s="82" t="s">
        <v>514</v>
      </c>
      <c r="C58" s="155"/>
      <c r="D58" s="80" t="s">
        <v>472</v>
      </c>
      <c r="E58" s="80" t="s">
        <v>453</v>
      </c>
      <c r="F58" s="155" t="s">
        <v>515</v>
      </c>
      <c r="G58" s="80"/>
      <c r="H58" s="80"/>
      <c r="I58" s="187">
        <f>I59+I67+I75</f>
        <v>676.5999999999999</v>
      </c>
      <c r="J58" s="187">
        <f>J59+J67+J75</f>
        <v>288</v>
      </c>
      <c r="K58" s="187">
        <f t="shared" si="0"/>
        <v>42.56577002660361</v>
      </c>
      <c r="L58" s="187">
        <f t="shared" si="1"/>
        <v>388.5999999999999</v>
      </c>
    </row>
    <row r="59" spans="2:12" ht="60">
      <c r="B59" s="82" t="s">
        <v>532</v>
      </c>
      <c r="C59" s="155"/>
      <c r="D59" s="80" t="s">
        <v>472</v>
      </c>
      <c r="E59" s="80" t="s">
        <v>453</v>
      </c>
      <c r="F59" s="155" t="s">
        <v>533</v>
      </c>
      <c r="G59" s="80"/>
      <c r="H59" s="80"/>
      <c r="I59" s="187">
        <f>I60+I64</f>
        <v>205.49999999999997</v>
      </c>
      <c r="J59" s="187">
        <f>J60+J64</f>
        <v>101.10000000000001</v>
      </c>
      <c r="K59" s="187">
        <f t="shared" si="0"/>
        <v>49.19708029197081</v>
      </c>
      <c r="L59" s="187">
        <f t="shared" si="1"/>
        <v>104.39999999999996</v>
      </c>
    </row>
    <row r="60" spans="2:12" ht="60">
      <c r="B60" s="82" t="s">
        <v>517</v>
      </c>
      <c r="C60" s="179"/>
      <c r="D60" s="80" t="s">
        <v>472</v>
      </c>
      <c r="E60" s="80" t="s">
        <v>453</v>
      </c>
      <c r="F60" s="155" t="s">
        <v>533</v>
      </c>
      <c r="G60" s="80" t="s">
        <v>347</v>
      </c>
      <c r="H60" s="80"/>
      <c r="I60" s="187">
        <f>I61</f>
        <v>195.79999999999998</v>
      </c>
      <c r="J60" s="187">
        <f>J61</f>
        <v>99.30000000000001</v>
      </c>
      <c r="K60" s="187">
        <f t="shared" si="0"/>
        <v>50.71501532175691</v>
      </c>
      <c r="L60" s="187">
        <f t="shared" si="1"/>
        <v>96.49999999999997</v>
      </c>
    </row>
    <row r="61" spans="2:12" ht="30">
      <c r="B61" s="82" t="s">
        <v>518</v>
      </c>
      <c r="C61" s="179"/>
      <c r="D61" s="80" t="s">
        <v>472</v>
      </c>
      <c r="E61" s="80" t="s">
        <v>453</v>
      </c>
      <c r="F61" s="155" t="s">
        <v>533</v>
      </c>
      <c r="G61" s="80" t="s">
        <v>519</v>
      </c>
      <c r="H61" s="80"/>
      <c r="I61" s="187">
        <f>I62+I63</f>
        <v>195.79999999999998</v>
      </c>
      <c r="J61" s="187">
        <f>J62+J63</f>
        <v>99.30000000000001</v>
      </c>
      <c r="K61" s="187">
        <f t="shared" si="0"/>
        <v>50.71501532175691</v>
      </c>
      <c r="L61" s="187">
        <f t="shared" si="1"/>
        <v>96.49999999999997</v>
      </c>
    </row>
    <row r="62" spans="2:12" ht="15">
      <c r="B62" s="82" t="s">
        <v>512</v>
      </c>
      <c r="C62" s="179"/>
      <c r="D62" s="80" t="s">
        <v>472</v>
      </c>
      <c r="E62" s="80" t="s">
        <v>453</v>
      </c>
      <c r="F62" s="155" t="s">
        <v>533</v>
      </c>
      <c r="G62" s="80" t="s">
        <v>519</v>
      </c>
      <c r="H62" s="80" t="s">
        <v>503</v>
      </c>
      <c r="I62" s="187">
        <v>11.6</v>
      </c>
      <c r="J62" s="187">
        <v>7.4</v>
      </c>
      <c r="K62" s="187">
        <f t="shared" si="0"/>
        <v>63.793103448275865</v>
      </c>
      <c r="L62" s="187">
        <f t="shared" si="1"/>
        <v>4.199999999999999</v>
      </c>
    </row>
    <row r="63" spans="2:12" ht="15">
      <c r="B63" s="82" t="s">
        <v>498</v>
      </c>
      <c r="C63" s="179"/>
      <c r="D63" s="80" t="s">
        <v>472</v>
      </c>
      <c r="E63" s="80" t="s">
        <v>453</v>
      </c>
      <c r="F63" s="155" t="s">
        <v>533</v>
      </c>
      <c r="G63" s="80" t="s">
        <v>519</v>
      </c>
      <c r="H63" s="80">
        <v>3</v>
      </c>
      <c r="I63" s="187">
        <v>184.2</v>
      </c>
      <c r="J63" s="187">
        <v>91.9</v>
      </c>
      <c r="K63" s="187">
        <f t="shared" si="0"/>
        <v>49.89142236699241</v>
      </c>
      <c r="L63" s="187">
        <f t="shared" si="1"/>
        <v>92.29999999999998</v>
      </c>
    </row>
    <row r="64" spans="2:12" ht="30">
      <c r="B64" s="82" t="s">
        <v>524</v>
      </c>
      <c r="C64" s="155"/>
      <c r="D64" s="80" t="s">
        <v>472</v>
      </c>
      <c r="E64" s="80" t="s">
        <v>453</v>
      </c>
      <c r="F64" s="155" t="s">
        <v>533</v>
      </c>
      <c r="G64" s="80" t="s">
        <v>525</v>
      </c>
      <c r="H64" s="80"/>
      <c r="I64" s="187">
        <f>I65</f>
        <v>9.7</v>
      </c>
      <c r="J64" s="187">
        <f>J65</f>
        <v>1.8</v>
      </c>
      <c r="K64" s="187">
        <f t="shared" si="0"/>
        <v>18.556701030927837</v>
      </c>
      <c r="L64" s="187">
        <f t="shared" si="1"/>
        <v>7.8999999999999995</v>
      </c>
    </row>
    <row r="65" spans="2:12" ht="30">
      <c r="B65" s="82" t="s">
        <v>526</v>
      </c>
      <c r="C65" s="155"/>
      <c r="D65" s="80" t="s">
        <v>472</v>
      </c>
      <c r="E65" s="80" t="s">
        <v>453</v>
      </c>
      <c r="F65" s="155" t="s">
        <v>533</v>
      </c>
      <c r="G65" s="80" t="s">
        <v>527</v>
      </c>
      <c r="H65" s="80"/>
      <c r="I65" s="187">
        <f>I66</f>
        <v>9.7</v>
      </c>
      <c r="J65" s="187">
        <f>J66</f>
        <v>1.8</v>
      </c>
      <c r="K65" s="187">
        <f t="shared" si="0"/>
        <v>18.556701030927837</v>
      </c>
      <c r="L65" s="187">
        <f t="shared" si="1"/>
        <v>7.8999999999999995</v>
      </c>
    </row>
    <row r="66" spans="2:12" ht="15">
      <c r="B66" s="82" t="s">
        <v>498</v>
      </c>
      <c r="C66" s="179"/>
      <c r="D66" s="80" t="s">
        <v>472</v>
      </c>
      <c r="E66" s="80" t="s">
        <v>453</v>
      </c>
      <c r="F66" s="155" t="s">
        <v>533</v>
      </c>
      <c r="G66" s="80" t="s">
        <v>527</v>
      </c>
      <c r="H66" s="80">
        <v>3</v>
      </c>
      <c r="I66" s="187">
        <v>9.7</v>
      </c>
      <c r="J66" s="187">
        <v>1.8</v>
      </c>
      <c r="K66" s="187">
        <f t="shared" si="0"/>
        <v>18.556701030927837</v>
      </c>
      <c r="L66" s="187">
        <f t="shared" si="1"/>
        <v>7.8999999999999995</v>
      </c>
    </row>
    <row r="67" spans="2:12" ht="30">
      <c r="B67" s="82" t="s">
        <v>536</v>
      </c>
      <c r="C67" s="155"/>
      <c r="D67" s="80" t="s">
        <v>472</v>
      </c>
      <c r="E67" s="80" t="s">
        <v>453</v>
      </c>
      <c r="F67" s="155" t="s">
        <v>537</v>
      </c>
      <c r="G67" s="80"/>
      <c r="H67" s="80"/>
      <c r="I67" s="187">
        <f>I68+I72</f>
        <v>205.29999999999998</v>
      </c>
      <c r="J67" s="187">
        <f>J68+J72</f>
        <v>93.3</v>
      </c>
      <c r="K67" s="187">
        <f t="shared" si="0"/>
        <v>45.44568923526547</v>
      </c>
      <c r="L67" s="187">
        <f t="shared" si="1"/>
        <v>111.99999999999999</v>
      </c>
    </row>
    <row r="68" spans="2:12" ht="60">
      <c r="B68" s="82" t="s">
        <v>517</v>
      </c>
      <c r="C68" s="179"/>
      <c r="D68" s="80" t="s">
        <v>472</v>
      </c>
      <c r="E68" s="80" t="s">
        <v>453</v>
      </c>
      <c r="F68" s="155" t="s">
        <v>537</v>
      </c>
      <c r="G68" s="80" t="s">
        <v>347</v>
      </c>
      <c r="H68" s="80"/>
      <c r="I68" s="187">
        <f>I69</f>
        <v>195.89999999999998</v>
      </c>
      <c r="J68" s="187">
        <f>J69</f>
        <v>85.5</v>
      </c>
      <c r="K68" s="187">
        <f t="shared" si="0"/>
        <v>43.6447166921899</v>
      </c>
      <c r="L68" s="187">
        <f t="shared" si="1"/>
        <v>110.39999999999998</v>
      </c>
    </row>
    <row r="69" spans="2:12" ht="30">
      <c r="B69" s="82" t="s">
        <v>518</v>
      </c>
      <c r="C69" s="179"/>
      <c r="D69" s="80" t="s">
        <v>472</v>
      </c>
      <c r="E69" s="80" t="s">
        <v>453</v>
      </c>
      <c r="F69" s="155" t="s">
        <v>537</v>
      </c>
      <c r="G69" s="80" t="s">
        <v>519</v>
      </c>
      <c r="H69" s="80"/>
      <c r="I69" s="187">
        <f>I70+I71</f>
        <v>195.89999999999998</v>
      </c>
      <c r="J69" s="187">
        <f>J70+J71</f>
        <v>85.5</v>
      </c>
      <c r="K69" s="187">
        <f t="shared" si="0"/>
        <v>43.6447166921899</v>
      </c>
      <c r="L69" s="187">
        <f t="shared" si="1"/>
        <v>110.39999999999998</v>
      </c>
    </row>
    <row r="70" spans="2:12" ht="15">
      <c r="B70" s="82" t="s">
        <v>512</v>
      </c>
      <c r="C70" s="179"/>
      <c r="D70" s="80" t="s">
        <v>472</v>
      </c>
      <c r="E70" s="80" t="s">
        <v>453</v>
      </c>
      <c r="F70" s="155" t="s">
        <v>537</v>
      </c>
      <c r="G70" s="80" t="s">
        <v>519</v>
      </c>
      <c r="H70" s="80" t="s">
        <v>503</v>
      </c>
      <c r="I70" s="187">
        <v>11.7</v>
      </c>
      <c r="J70" s="187">
        <v>8</v>
      </c>
      <c r="K70" s="187">
        <f t="shared" si="0"/>
        <v>68.37606837606837</v>
      </c>
      <c r="L70" s="187">
        <f t="shared" si="1"/>
        <v>3.6999999999999993</v>
      </c>
    </row>
    <row r="71" spans="2:12" ht="15">
      <c r="B71" s="82" t="s">
        <v>498</v>
      </c>
      <c r="C71" s="179"/>
      <c r="D71" s="80" t="s">
        <v>472</v>
      </c>
      <c r="E71" s="80" t="s">
        <v>453</v>
      </c>
      <c r="F71" s="155" t="s">
        <v>537</v>
      </c>
      <c r="G71" s="80" t="s">
        <v>519</v>
      </c>
      <c r="H71" s="80">
        <v>3</v>
      </c>
      <c r="I71" s="187">
        <v>184.2</v>
      </c>
      <c r="J71" s="187">
        <v>77.5</v>
      </c>
      <c r="K71" s="187">
        <f t="shared" si="0"/>
        <v>42.073832790445174</v>
      </c>
      <c r="L71" s="187">
        <f t="shared" si="1"/>
        <v>106.69999999999999</v>
      </c>
    </row>
    <row r="72" spans="2:12" ht="30">
      <c r="B72" s="82" t="s">
        <v>524</v>
      </c>
      <c r="C72" s="155"/>
      <c r="D72" s="80" t="s">
        <v>472</v>
      </c>
      <c r="E72" s="80" t="s">
        <v>453</v>
      </c>
      <c r="F72" s="155" t="s">
        <v>537</v>
      </c>
      <c r="G72" s="80" t="s">
        <v>525</v>
      </c>
      <c r="H72" s="80"/>
      <c r="I72" s="187">
        <f>I73</f>
        <v>9.4</v>
      </c>
      <c r="J72" s="187">
        <f>J73</f>
        <v>7.8</v>
      </c>
      <c r="K72" s="187">
        <f t="shared" si="0"/>
        <v>82.97872340425532</v>
      </c>
      <c r="L72" s="187">
        <f t="shared" si="1"/>
        <v>1.6000000000000005</v>
      </c>
    </row>
    <row r="73" spans="2:12" ht="30">
      <c r="B73" s="82" t="s">
        <v>526</v>
      </c>
      <c r="C73" s="155"/>
      <c r="D73" s="80" t="s">
        <v>472</v>
      </c>
      <c r="E73" s="80" t="s">
        <v>453</v>
      </c>
      <c r="F73" s="155" t="s">
        <v>537</v>
      </c>
      <c r="G73" s="80" t="s">
        <v>527</v>
      </c>
      <c r="H73" s="80"/>
      <c r="I73" s="187">
        <f>I74</f>
        <v>9.4</v>
      </c>
      <c r="J73" s="187">
        <f>J74</f>
        <v>7.8</v>
      </c>
      <c r="K73" s="187">
        <f t="shared" si="0"/>
        <v>82.97872340425532</v>
      </c>
      <c r="L73" s="187">
        <f t="shared" si="1"/>
        <v>1.6000000000000005</v>
      </c>
    </row>
    <row r="74" spans="2:12" ht="15">
      <c r="B74" s="82" t="s">
        <v>498</v>
      </c>
      <c r="C74" s="179"/>
      <c r="D74" s="80" t="s">
        <v>472</v>
      </c>
      <c r="E74" s="80" t="s">
        <v>453</v>
      </c>
      <c r="F74" s="155" t="s">
        <v>537</v>
      </c>
      <c r="G74" s="80" t="s">
        <v>527</v>
      </c>
      <c r="H74" s="80">
        <v>3</v>
      </c>
      <c r="I74" s="187">
        <v>9.4</v>
      </c>
      <c r="J74" s="187">
        <v>7.8</v>
      </c>
      <c r="K74" s="187">
        <f t="shared" si="0"/>
        <v>82.97872340425532</v>
      </c>
      <c r="L74" s="187">
        <f t="shared" si="1"/>
        <v>1.6000000000000005</v>
      </c>
    </row>
    <row r="75" spans="2:12" ht="30">
      <c r="B75" s="82" t="s">
        <v>140</v>
      </c>
      <c r="C75" s="179"/>
      <c r="D75" s="80" t="s">
        <v>472</v>
      </c>
      <c r="E75" s="80" t="s">
        <v>453</v>
      </c>
      <c r="F75" s="80" t="s">
        <v>539</v>
      </c>
      <c r="G75" s="80"/>
      <c r="H75" s="80"/>
      <c r="I75" s="187">
        <f>I76+I79+I82</f>
        <v>265.8</v>
      </c>
      <c r="J75" s="187">
        <f>J76+J79+J82</f>
        <v>93.6</v>
      </c>
      <c r="K75" s="187">
        <f t="shared" si="0"/>
        <v>35.214446952595935</v>
      </c>
      <c r="L75" s="187">
        <f t="shared" si="1"/>
        <v>172.20000000000002</v>
      </c>
    </row>
    <row r="76" spans="2:12" ht="60">
      <c r="B76" s="82" t="s">
        <v>517</v>
      </c>
      <c r="C76" s="179"/>
      <c r="D76" s="80" t="s">
        <v>472</v>
      </c>
      <c r="E76" s="80" t="s">
        <v>453</v>
      </c>
      <c r="F76" s="80" t="s">
        <v>539</v>
      </c>
      <c r="G76" s="80" t="s">
        <v>347</v>
      </c>
      <c r="H76" s="80"/>
      <c r="I76" s="187">
        <f>I77</f>
        <v>168.6</v>
      </c>
      <c r="J76" s="187">
        <f>J77</f>
        <v>52.1</v>
      </c>
      <c r="K76" s="187">
        <f t="shared" si="0"/>
        <v>30.901542111506526</v>
      </c>
      <c r="L76" s="187">
        <f t="shared" si="1"/>
        <v>116.5</v>
      </c>
    </row>
    <row r="77" spans="2:12" ht="30">
      <c r="B77" s="82" t="s">
        <v>518</v>
      </c>
      <c r="C77" s="179"/>
      <c r="D77" s="80" t="s">
        <v>472</v>
      </c>
      <c r="E77" s="80" t="s">
        <v>453</v>
      </c>
      <c r="F77" s="80" t="s">
        <v>539</v>
      </c>
      <c r="G77" s="80" t="s">
        <v>519</v>
      </c>
      <c r="H77" s="80"/>
      <c r="I77" s="187">
        <f>I78</f>
        <v>168.6</v>
      </c>
      <c r="J77" s="187">
        <f>J78</f>
        <v>52.1</v>
      </c>
      <c r="K77" s="187">
        <f aca="true" t="shared" si="5" ref="K77:K145">J77/I77*100</f>
        <v>30.901542111506526</v>
      </c>
      <c r="L77" s="187">
        <f aca="true" t="shared" si="6" ref="L77:L145">I77-J77</f>
        <v>116.5</v>
      </c>
    </row>
    <row r="78" spans="2:12" ht="15">
      <c r="B78" s="82" t="s">
        <v>512</v>
      </c>
      <c r="C78" s="179"/>
      <c r="D78" s="80" t="s">
        <v>472</v>
      </c>
      <c r="E78" s="80" t="s">
        <v>453</v>
      </c>
      <c r="F78" s="80" t="s">
        <v>539</v>
      </c>
      <c r="G78" s="80" t="s">
        <v>519</v>
      </c>
      <c r="H78" s="80">
        <v>2</v>
      </c>
      <c r="I78" s="187">
        <v>168.6</v>
      </c>
      <c r="J78" s="187">
        <v>52.1</v>
      </c>
      <c r="K78" s="187">
        <f t="shared" si="5"/>
        <v>30.901542111506526</v>
      </c>
      <c r="L78" s="187">
        <f t="shared" si="6"/>
        <v>116.5</v>
      </c>
    </row>
    <row r="79" spans="2:12" ht="30">
      <c r="B79" s="82" t="s">
        <v>524</v>
      </c>
      <c r="C79" s="155"/>
      <c r="D79" s="80" t="s">
        <v>472</v>
      </c>
      <c r="E79" s="80" t="s">
        <v>453</v>
      </c>
      <c r="F79" s="80" t="s">
        <v>539</v>
      </c>
      <c r="G79" s="80" t="s">
        <v>525</v>
      </c>
      <c r="H79" s="80"/>
      <c r="I79" s="187">
        <f>I80</f>
        <v>74.7</v>
      </c>
      <c r="J79" s="187">
        <f>J80</f>
        <v>23.5</v>
      </c>
      <c r="K79" s="187">
        <f t="shared" si="5"/>
        <v>31.459170013386878</v>
      </c>
      <c r="L79" s="187">
        <f t="shared" si="6"/>
        <v>51.2</v>
      </c>
    </row>
    <row r="80" spans="2:12" ht="30">
      <c r="B80" s="82" t="s">
        <v>526</v>
      </c>
      <c r="C80" s="155"/>
      <c r="D80" s="80" t="s">
        <v>472</v>
      </c>
      <c r="E80" s="80" t="s">
        <v>453</v>
      </c>
      <c r="F80" s="80" t="s">
        <v>539</v>
      </c>
      <c r="G80" s="80" t="s">
        <v>527</v>
      </c>
      <c r="H80" s="80"/>
      <c r="I80" s="187">
        <f>I81</f>
        <v>74.7</v>
      </c>
      <c r="J80" s="187">
        <f>J81</f>
        <v>23.5</v>
      </c>
      <c r="K80" s="187">
        <f t="shared" si="5"/>
        <v>31.459170013386878</v>
      </c>
      <c r="L80" s="187">
        <f t="shared" si="6"/>
        <v>51.2</v>
      </c>
    </row>
    <row r="81" spans="2:12" ht="15">
      <c r="B81" s="82" t="s">
        <v>512</v>
      </c>
      <c r="C81" s="179"/>
      <c r="D81" s="80" t="s">
        <v>472</v>
      </c>
      <c r="E81" s="80" t="s">
        <v>453</v>
      </c>
      <c r="F81" s="80" t="s">
        <v>539</v>
      </c>
      <c r="G81" s="80" t="s">
        <v>527</v>
      </c>
      <c r="H81" s="80">
        <v>2</v>
      </c>
      <c r="I81" s="187">
        <v>74.7</v>
      </c>
      <c r="J81" s="187">
        <v>23.5</v>
      </c>
      <c r="K81" s="187">
        <f t="shared" si="5"/>
        <v>31.459170013386878</v>
      </c>
      <c r="L81" s="187">
        <f t="shared" si="6"/>
        <v>51.2</v>
      </c>
    </row>
    <row r="82" spans="2:12" ht="15">
      <c r="B82" s="82" t="s">
        <v>529</v>
      </c>
      <c r="C82" s="155"/>
      <c r="D82" s="80" t="s">
        <v>472</v>
      </c>
      <c r="E82" s="80" t="s">
        <v>453</v>
      </c>
      <c r="F82" s="80" t="s">
        <v>539</v>
      </c>
      <c r="G82" s="80" t="s">
        <v>287</v>
      </c>
      <c r="H82" s="80"/>
      <c r="I82" s="187">
        <f>I83</f>
        <v>22.5</v>
      </c>
      <c r="J82" s="187">
        <f>J83</f>
        <v>18</v>
      </c>
      <c r="K82" s="187">
        <f t="shared" si="5"/>
        <v>80</v>
      </c>
      <c r="L82" s="187">
        <f t="shared" si="6"/>
        <v>4.5</v>
      </c>
    </row>
    <row r="83" spans="2:12" ht="15">
      <c r="B83" s="82" t="s">
        <v>540</v>
      </c>
      <c r="C83" s="179"/>
      <c r="D83" s="80" t="s">
        <v>472</v>
      </c>
      <c r="E83" s="80" t="s">
        <v>453</v>
      </c>
      <c r="F83" s="80" t="s">
        <v>539</v>
      </c>
      <c r="G83" s="80" t="s">
        <v>541</v>
      </c>
      <c r="H83" s="80"/>
      <c r="I83" s="187">
        <f>I84</f>
        <v>22.5</v>
      </c>
      <c r="J83" s="187">
        <f>J84</f>
        <v>18</v>
      </c>
      <c r="K83" s="187">
        <f t="shared" si="5"/>
        <v>80</v>
      </c>
      <c r="L83" s="187">
        <f t="shared" si="6"/>
        <v>4.5</v>
      </c>
    </row>
    <row r="84" spans="2:12" ht="15">
      <c r="B84" s="82" t="s">
        <v>512</v>
      </c>
      <c r="C84" s="179"/>
      <c r="D84" s="80" t="s">
        <v>472</v>
      </c>
      <c r="E84" s="80" t="s">
        <v>453</v>
      </c>
      <c r="F84" s="80" t="s">
        <v>539</v>
      </c>
      <c r="G84" s="80" t="s">
        <v>541</v>
      </c>
      <c r="H84" s="80">
        <v>2</v>
      </c>
      <c r="I84" s="187">
        <v>22.5</v>
      </c>
      <c r="J84" s="187">
        <v>18</v>
      </c>
      <c r="K84" s="187">
        <f t="shared" si="5"/>
        <v>80</v>
      </c>
      <c r="L84" s="187">
        <f t="shared" si="6"/>
        <v>4.5</v>
      </c>
    </row>
    <row r="85" spans="2:12" ht="30">
      <c r="B85" s="82" t="s">
        <v>542</v>
      </c>
      <c r="C85" s="155"/>
      <c r="D85" s="80" t="s">
        <v>472</v>
      </c>
      <c r="E85" s="80" t="s">
        <v>453</v>
      </c>
      <c r="F85" s="80" t="s">
        <v>543</v>
      </c>
      <c r="G85" s="80"/>
      <c r="H85" s="80"/>
      <c r="I85" s="187">
        <f aca="true" t="shared" si="7" ref="I85:J89">I86</f>
        <v>54</v>
      </c>
      <c r="J85" s="187">
        <f t="shared" si="7"/>
        <v>0</v>
      </c>
      <c r="K85" s="187">
        <f t="shared" si="5"/>
        <v>0</v>
      </c>
      <c r="L85" s="187">
        <f t="shared" si="6"/>
        <v>54</v>
      </c>
    </row>
    <row r="86" spans="2:12" ht="60">
      <c r="B86" s="82" t="s">
        <v>572</v>
      </c>
      <c r="C86" s="179"/>
      <c r="D86" s="80" t="s">
        <v>472</v>
      </c>
      <c r="E86" s="80" t="s">
        <v>453</v>
      </c>
      <c r="F86" s="80" t="s">
        <v>573</v>
      </c>
      <c r="G86" s="80"/>
      <c r="H86" s="80"/>
      <c r="I86" s="187">
        <f t="shared" si="7"/>
        <v>54</v>
      </c>
      <c r="J86" s="187">
        <f t="shared" si="7"/>
        <v>0</v>
      </c>
      <c r="K86" s="187">
        <f t="shared" si="5"/>
        <v>0</v>
      </c>
      <c r="L86" s="187">
        <f t="shared" si="6"/>
        <v>54</v>
      </c>
    </row>
    <row r="87" spans="2:12" ht="60">
      <c r="B87" s="82" t="s">
        <v>574</v>
      </c>
      <c r="C87" s="179"/>
      <c r="D87" s="80" t="s">
        <v>472</v>
      </c>
      <c r="E87" s="80" t="s">
        <v>453</v>
      </c>
      <c r="F87" s="80" t="s">
        <v>575</v>
      </c>
      <c r="G87" s="78"/>
      <c r="H87" s="78"/>
      <c r="I87" s="187">
        <f t="shared" si="7"/>
        <v>54</v>
      </c>
      <c r="J87" s="187">
        <f t="shared" si="7"/>
        <v>0</v>
      </c>
      <c r="K87" s="187">
        <f t="shared" si="5"/>
        <v>0</v>
      </c>
      <c r="L87" s="187">
        <f t="shared" si="6"/>
        <v>54</v>
      </c>
    </row>
    <row r="88" spans="2:12" ht="30">
      <c r="B88" s="82" t="s">
        <v>524</v>
      </c>
      <c r="C88" s="155"/>
      <c r="D88" s="80" t="s">
        <v>472</v>
      </c>
      <c r="E88" s="80" t="s">
        <v>453</v>
      </c>
      <c r="F88" s="80" t="s">
        <v>575</v>
      </c>
      <c r="G88" s="80" t="s">
        <v>525</v>
      </c>
      <c r="H88" s="80"/>
      <c r="I88" s="187">
        <f t="shared" si="7"/>
        <v>54</v>
      </c>
      <c r="J88" s="187">
        <f t="shared" si="7"/>
        <v>0</v>
      </c>
      <c r="K88" s="187">
        <f t="shared" si="5"/>
        <v>0</v>
      </c>
      <c r="L88" s="187">
        <f t="shared" si="6"/>
        <v>54</v>
      </c>
    </row>
    <row r="89" spans="2:12" ht="30">
      <c r="B89" s="82" t="s">
        <v>526</v>
      </c>
      <c r="C89" s="155"/>
      <c r="D89" s="80" t="s">
        <v>472</v>
      </c>
      <c r="E89" s="80" t="s">
        <v>453</v>
      </c>
      <c r="F89" s="80" t="s">
        <v>575</v>
      </c>
      <c r="G89" s="80" t="s">
        <v>527</v>
      </c>
      <c r="H89" s="80"/>
      <c r="I89" s="187">
        <f t="shared" si="7"/>
        <v>54</v>
      </c>
      <c r="J89" s="187">
        <f t="shared" si="7"/>
        <v>0</v>
      </c>
      <c r="K89" s="187">
        <f t="shared" si="5"/>
        <v>0</v>
      </c>
      <c r="L89" s="187">
        <f t="shared" si="6"/>
        <v>54</v>
      </c>
    </row>
    <row r="90" spans="2:12" ht="15">
      <c r="B90" s="82" t="s">
        <v>512</v>
      </c>
      <c r="C90" s="179"/>
      <c r="D90" s="80" t="s">
        <v>472</v>
      </c>
      <c r="E90" s="80" t="s">
        <v>453</v>
      </c>
      <c r="F90" s="80" t="s">
        <v>575</v>
      </c>
      <c r="G90" s="80" t="s">
        <v>527</v>
      </c>
      <c r="H90" s="80">
        <v>2</v>
      </c>
      <c r="I90" s="187">
        <v>54</v>
      </c>
      <c r="J90" s="187">
        <v>0</v>
      </c>
      <c r="K90" s="187">
        <f t="shared" si="5"/>
        <v>0</v>
      </c>
      <c r="L90" s="187">
        <f t="shared" si="6"/>
        <v>54</v>
      </c>
    </row>
    <row r="91" spans="2:12" ht="15">
      <c r="B91" s="170" t="s">
        <v>449</v>
      </c>
      <c r="C91" s="181"/>
      <c r="D91" s="80" t="s">
        <v>477</v>
      </c>
      <c r="E91" s="80"/>
      <c r="F91" s="80"/>
      <c r="G91" s="80"/>
      <c r="H91" s="80"/>
      <c r="I91" s="187">
        <f aca="true" t="shared" si="8" ref="I91:J96">I92</f>
        <v>10</v>
      </c>
      <c r="J91" s="187">
        <f t="shared" si="8"/>
        <v>6.1</v>
      </c>
      <c r="K91" s="187">
        <f t="shared" si="5"/>
        <v>61</v>
      </c>
      <c r="L91" s="187">
        <f t="shared" si="6"/>
        <v>3.9000000000000004</v>
      </c>
    </row>
    <row r="92" spans="2:12" ht="15">
      <c r="B92" s="82" t="s">
        <v>448</v>
      </c>
      <c r="C92" s="179"/>
      <c r="D92" s="80" t="s">
        <v>477</v>
      </c>
      <c r="E92" s="80" t="s">
        <v>478</v>
      </c>
      <c r="F92" s="80"/>
      <c r="G92" s="80"/>
      <c r="H92" s="80"/>
      <c r="I92" s="187">
        <f t="shared" si="8"/>
        <v>10</v>
      </c>
      <c r="J92" s="187">
        <f t="shared" si="8"/>
        <v>6.1</v>
      </c>
      <c r="K92" s="187">
        <f t="shared" si="5"/>
        <v>61</v>
      </c>
      <c r="L92" s="187">
        <f t="shared" si="6"/>
        <v>3.9000000000000004</v>
      </c>
    </row>
    <row r="93" spans="2:12" ht="15">
      <c r="B93" s="82" t="s">
        <v>514</v>
      </c>
      <c r="C93" s="180"/>
      <c r="D93" s="80" t="s">
        <v>477</v>
      </c>
      <c r="E93" s="80" t="s">
        <v>478</v>
      </c>
      <c r="F93" s="155" t="s">
        <v>515</v>
      </c>
      <c r="G93" s="80"/>
      <c r="H93" s="80"/>
      <c r="I93" s="187">
        <f t="shared" si="8"/>
        <v>10</v>
      </c>
      <c r="J93" s="187">
        <f t="shared" si="8"/>
        <v>6.1</v>
      </c>
      <c r="K93" s="187">
        <f t="shared" si="5"/>
        <v>61</v>
      </c>
      <c r="L93" s="187">
        <f t="shared" si="6"/>
        <v>3.9000000000000004</v>
      </c>
    </row>
    <row r="94" spans="2:12" ht="30">
      <c r="B94" s="82" t="s">
        <v>193</v>
      </c>
      <c r="C94" s="179"/>
      <c r="D94" s="80" t="s">
        <v>477</v>
      </c>
      <c r="E94" s="80" t="s">
        <v>478</v>
      </c>
      <c r="F94" s="80" t="s">
        <v>3</v>
      </c>
      <c r="G94" s="80"/>
      <c r="H94" s="80"/>
      <c r="I94" s="187">
        <f t="shared" si="8"/>
        <v>10</v>
      </c>
      <c r="J94" s="187">
        <f t="shared" si="8"/>
        <v>6.1</v>
      </c>
      <c r="K94" s="187">
        <f t="shared" si="5"/>
        <v>61</v>
      </c>
      <c r="L94" s="187">
        <f t="shared" si="6"/>
        <v>3.9000000000000004</v>
      </c>
    </row>
    <row r="95" spans="2:12" ht="30">
      <c r="B95" s="82" t="s">
        <v>524</v>
      </c>
      <c r="C95" s="155"/>
      <c r="D95" s="80" t="s">
        <v>477</v>
      </c>
      <c r="E95" s="80" t="s">
        <v>478</v>
      </c>
      <c r="F95" s="80" t="s">
        <v>3</v>
      </c>
      <c r="G95" s="80" t="s">
        <v>525</v>
      </c>
      <c r="H95" s="80"/>
      <c r="I95" s="187">
        <f t="shared" si="8"/>
        <v>10</v>
      </c>
      <c r="J95" s="187">
        <f t="shared" si="8"/>
        <v>6.1</v>
      </c>
      <c r="K95" s="187">
        <f t="shared" si="5"/>
        <v>61</v>
      </c>
      <c r="L95" s="187">
        <f t="shared" si="6"/>
        <v>3.9000000000000004</v>
      </c>
    </row>
    <row r="96" spans="2:12" ht="30">
      <c r="B96" s="82" t="s">
        <v>526</v>
      </c>
      <c r="C96" s="155"/>
      <c r="D96" s="80" t="s">
        <v>477</v>
      </c>
      <c r="E96" s="80" t="s">
        <v>478</v>
      </c>
      <c r="F96" s="80" t="s">
        <v>3</v>
      </c>
      <c r="G96" s="80" t="s">
        <v>527</v>
      </c>
      <c r="H96" s="80"/>
      <c r="I96" s="187">
        <f t="shared" si="8"/>
        <v>10</v>
      </c>
      <c r="J96" s="187">
        <f t="shared" si="8"/>
        <v>6.1</v>
      </c>
      <c r="K96" s="187">
        <f t="shared" si="5"/>
        <v>61</v>
      </c>
      <c r="L96" s="187">
        <f t="shared" si="6"/>
        <v>3.9000000000000004</v>
      </c>
    </row>
    <row r="97" spans="2:12" ht="15">
      <c r="B97" s="82" t="s">
        <v>512</v>
      </c>
      <c r="C97" s="179"/>
      <c r="D97" s="80" t="s">
        <v>477</v>
      </c>
      <c r="E97" s="80" t="s">
        <v>478</v>
      </c>
      <c r="F97" s="80" t="s">
        <v>3</v>
      </c>
      <c r="G97" s="80" t="s">
        <v>527</v>
      </c>
      <c r="H97" s="80">
        <v>2</v>
      </c>
      <c r="I97" s="187">
        <v>10</v>
      </c>
      <c r="J97" s="187">
        <v>6.1</v>
      </c>
      <c r="K97" s="187">
        <f t="shared" si="5"/>
        <v>61</v>
      </c>
      <c r="L97" s="187">
        <f t="shared" si="6"/>
        <v>3.9000000000000004</v>
      </c>
    </row>
    <row r="98" spans="2:12" ht="15.75">
      <c r="B98" s="82" t="s">
        <v>450</v>
      </c>
      <c r="C98" s="179"/>
      <c r="D98" s="80" t="s">
        <v>479</v>
      </c>
      <c r="E98" s="78"/>
      <c r="F98" s="78"/>
      <c r="G98" s="80"/>
      <c r="H98" s="80"/>
      <c r="I98" s="187">
        <f aca="true" t="shared" si="9" ref="I98:J103">I99</f>
        <v>15</v>
      </c>
      <c r="J98" s="187">
        <f t="shared" si="9"/>
        <v>8.4</v>
      </c>
      <c r="K98" s="187">
        <f t="shared" si="5"/>
        <v>56.00000000000001</v>
      </c>
      <c r="L98" s="187">
        <f t="shared" si="6"/>
        <v>6.6</v>
      </c>
    </row>
    <row r="99" spans="2:12" ht="30">
      <c r="B99" s="82" t="s">
        <v>214</v>
      </c>
      <c r="C99" s="179"/>
      <c r="D99" s="80" t="s">
        <v>479</v>
      </c>
      <c r="E99" s="80" t="s">
        <v>480</v>
      </c>
      <c r="F99" s="80"/>
      <c r="G99" s="80"/>
      <c r="H99" s="80"/>
      <c r="I99" s="187">
        <f t="shared" si="9"/>
        <v>15</v>
      </c>
      <c r="J99" s="187">
        <f t="shared" si="9"/>
        <v>8.4</v>
      </c>
      <c r="K99" s="187">
        <f t="shared" si="5"/>
        <v>56.00000000000001</v>
      </c>
      <c r="L99" s="187">
        <f t="shared" si="6"/>
        <v>6.6</v>
      </c>
    </row>
    <row r="100" spans="2:12" ht="15">
      <c r="B100" s="82" t="s">
        <v>514</v>
      </c>
      <c r="C100" s="180"/>
      <c r="D100" s="80" t="s">
        <v>479</v>
      </c>
      <c r="E100" s="80" t="s">
        <v>480</v>
      </c>
      <c r="F100" s="155" t="s">
        <v>515</v>
      </c>
      <c r="G100" s="80"/>
      <c r="H100" s="80"/>
      <c r="I100" s="187">
        <f t="shared" si="9"/>
        <v>15</v>
      </c>
      <c r="J100" s="187">
        <f t="shared" si="9"/>
        <v>8.4</v>
      </c>
      <c r="K100" s="187">
        <f t="shared" si="5"/>
        <v>56.00000000000001</v>
      </c>
      <c r="L100" s="187">
        <f t="shared" si="6"/>
        <v>6.6</v>
      </c>
    </row>
    <row r="101" spans="2:12" ht="45">
      <c r="B101" s="82" t="s">
        <v>4</v>
      </c>
      <c r="C101" s="179"/>
      <c r="D101" s="80" t="s">
        <v>479</v>
      </c>
      <c r="E101" s="80" t="s">
        <v>480</v>
      </c>
      <c r="F101" s="80" t="s">
        <v>5</v>
      </c>
      <c r="G101" s="80"/>
      <c r="H101" s="80"/>
      <c r="I101" s="187">
        <f t="shared" si="9"/>
        <v>15</v>
      </c>
      <c r="J101" s="187">
        <f t="shared" si="9"/>
        <v>8.4</v>
      </c>
      <c r="K101" s="187">
        <f t="shared" si="5"/>
        <v>56.00000000000001</v>
      </c>
      <c r="L101" s="187">
        <f t="shared" si="6"/>
        <v>6.6</v>
      </c>
    </row>
    <row r="102" spans="2:12" ht="30">
      <c r="B102" s="82" t="s">
        <v>524</v>
      </c>
      <c r="C102" s="155"/>
      <c r="D102" s="80" t="s">
        <v>479</v>
      </c>
      <c r="E102" s="80" t="s">
        <v>480</v>
      </c>
      <c r="F102" s="80" t="s">
        <v>5</v>
      </c>
      <c r="G102" s="80" t="s">
        <v>525</v>
      </c>
      <c r="H102" s="80"/>
      <c r="I102" s="187">
        <f t="shared" si="9"/>
        <v>15</v>
      </c>
      <c r="J102" s="187">
        <f t="shared" si="9"/>
        <v>8.4</v>
      </c>
      <c r="K102" s="187">
        <f t="shared" si="5"/>
        <v>56.00000000000001</v>
      </c>
      <c r="L102" s="187">
        <f t="shared" si="6"/>
        <v>6.6</v>
      </c>
    </row>
    <row r="103" spans="2:12" ht="30">
      <c r="B103" s="82" t="s">
        <v>526</v>
      </c>
      <c r="C103" s="155"/>
      <c r="D103" s="80" t="s">
        <v>479</v>
      </c>
      <c r="E103" s="80" t="s">
        <v>480</v>
      </c>
      <c r="F103" s="80" t="s">
        <v>5</v>
      </c>
      <c r="G103" s="80" t="s">
        <v>527</v>
      </c>
      <c r="H103" s="80"/>
      <c r="I103" s="187">
        <f t="shared" si="9"/>
        <v>15</v>
      </c>
      <c r="J103" s="187">
        <f t="shared" si="9"/>
        <v>8.4</v>
      </c>
      <c r="K103" s="187">
        <f t="shared" si="5"/>
        <v>56.00000000000001</v>
      </c>
      <c r="L103" s="187">
        <f t="shared" si="6"/>
        <v>6.6</v>
      </c>
    </row>
    <row r="104" spans="2:12" ht="15">
      <c r="B104" s="82" t="s">
        <v>512</v>
      </c>
      <c r="C104" s="179"/>
      <c r="D104" s="80" t="s">
        <v>479</v>
      </c>
      <c r="E104" s="80" t="s">
        <v>480</v>
      </c>
      <c r="F104" s="80" t="s">
        <v>5</v>
      </c>
      <c r="G104" s="80" t="s">
        <v>527</v>
      </c>
      <c r="H104" s="80">
        <v>2</v>
      </c>
      <c r="I104" s="187">
        <v>15</v>
      </c>
      <c r="J104" s="187">
        <v>8.4</v>
      </c>
      <c r="K104" s="187">
        <f t="shared" si="5"/>
        <v>56.00000000000001</v>
      </c>
      <c r="L104" s="187">
        <f t="shared" si="6"/>
        <v>6.6</v>
      </c>
    </row>
    <row r="105" spans="2:12" ht="15">
      <c r="B105" s="82" t="s">
        <v>432</v>
      </c>
      <c r="C105" s="179"/>
      <c r="D105" s="80" t="s">
        <v>481</v>
      </c>
      <c r="E105" s="80"/>
      <c r="F105" s="80"/>
      <c r="G105" s="80"/>
      <c r="H105" s="80"/>
      <c r="I105" s="187">
        <f>I106+I112</f>
        <v>1283</v>
      </c>
      <c r="J105" s="187">
        <f>J106+J112</f>
        <v>5.1</v>
      </c>
      <c r="K105" s="187">
        <f t="shared" si="5"/>
        <v>0.39750584567420105</v>
      </c>
      <c r="L105" s="187">
        <f t="shared" si="6"/>
        <v>1277.9</v>
      </c>
    </row>
    <row r="106" spans="2:12" ht="15">
      <c r="B106" s="82" t="s">
        <v>470</v>
      </c>
      <c r="C106" s="179"/>
      <c r="D106" s="80" t="s">
        <v>481</v>
      </c>
      <c r="E106" s="80" t="s">
        <v>469</v>
      </c>
      <c r="F106" s="80"/>
      <c r="G106" s="80"/>
      <c r="H106" s="80"/>
      <c r="I106" s="187">
        <f aca="true" t="shared" si="10" ref="I106:J110">I107</f>
        <v>400</v>
      </c>
      <c r="J106" s="187">
        <f t="shared" si="10"/>
        <v>0</v>
      </c>
      <c r="K106" s="187">
        <f t="shared" si="5"/>
        <v>0</v>
      </c>
      <c r="L106" s="187">
        <f t="shared" si="6"/>
        <v>400</v>
      </c>
    </row>
    <row r="107" spans="2:12" ht="15">
      <c r="B107" s="82" t="s">
        <v>514</v>
      </c>
      <c r="C107" s="180"/>
      <c r="D107" s="80" t="s">
        <v>481</v>
      </c>
      <c r="E107" s="80" t="s">
        <v>469</v>
      </c>
      <c r="F107" s="155" t="s">
        <v>515</v>
      </c>
      <c r="G107" s="80"/>
      <c r="H107" s="80"/>
      <c r="I107" s="187">
        <f t="shared" si="10"/>
        <v>400</v>
      </c>
      <c r="J107" s="187">
        <f t="shared" si="10"/>
        <v>0</v>
      </c>
      <c r="K107" s="187">
        <f t="shared" si="5"/>
        <v>0</v>
      </c>
      <c r="L107" s="187">
        <f t="shared" si="6"/>
        <v>400</v>
      </c>
    </row>
    <row r="108" spans="2:12" ht="30">
      <c r="B108" s="82" t="s">
        <v>10</v>
      </c>
      <c r="C108" s="180"/>
      <c r="D108" s="80" t="s">
        <v>481</v>
      </c>
      <c r="E108" s="80" t="s">
        <v>469</v>
      </c>
      <c r="F108" s="155" t="s">
        <v>11</v>
      </c>
      <c r="G108" s="80"/>
      <c r="H108" s="80"/>
      <c r="I108" s="187">
        <f t="shared" si="10"/>
        <v>400</v>
      </c>
      <c r="J108" s="187">
        <f t="shared" si="10"/>
        <v>0</v>
      </c>
      <c r="K108" s="187">
        <f t="shared" si="5"/>
        <v>0</v>
      </c>
      <c r="L108" s="187">
        <f t="shared" si="6"/>
        <v>400</v>
      </c>
    </row>
    <row r="109" spans="2:12" ht="15">
      <c r="B109" s="82" t="s">
        <v>529</v>
      </c>
      <c r="C109" s="180"/>
      <c r="D109" s="80" t="s">
        <v>481</v>
      </c>
      <c r="E109" s="80" t="s">
        <v>469</v>
      </c>
      <c r="F109" s="155" t="s">
        <v>11</v>
      </c>
      <c r="G109" s="80" t="s">
        <v>287</v>
      </c>
      <c r="H109" s="80"/>
      <c r="I109" s="187">
        <f t="shared" si="10"/>
        <v>400</v>
      </c>
      <c r="J109" s="187">
        <f t="shared" si="10"/>
        <v>0</v>
      </c>
      <c r="K109" s="187">
        <f t="shared" si="5"/>
        <v>0</v>
      </c>
      <c r="L109" s="187">
        <f t="shared" si="6"/>
        <v>400</v>
      </c>
    </row>
    <row r="110" spans="2:12" ht="30">
      <c r="B110" s="82" t="s">
        <v>321</v>
      </c>
      <c r="C110" s="155"/>
      <c r="D110" s="80" t="s">
        <v>481</v>
      </c>
      <c r="E110" s="80" t="s">
        <v>469</v>
      </c>
      <c r="F110" s="155" t="s">
        <v>11</v>
      </c>
      <c r="G110" s="80" t="s">
        <v>320</v>
      </c>
      <c r="H110" s="80"/>
      <c r="I110" s="187">
        <f t="shared" si="10"/>
        <v>400</v>
      </c>
      <c r="J110" s="187">
        <f t="shared" si="10"/>
        <v>0</v>
      </c>
      <c r="K110" s="187">
        <f t="shared" si="5"/>
        <v>0</v>
      </c>
      <c r="L110" s="187">
        <f t="shared" si="6"/>
        <v>400</v>
      </c>
    </row>
    <row r="111" spans="2:12" ht="15">
      <c r="B111" s="82" t="s">
        <v>512</v>
      </c>
      <c r="C111" s="179"/>
      <c r="D111" s="80" t="s">
        <v>481</v>
      </c>
      <c r="E111" s="80" t="s">
        <v>469</v>
      </c>
      <c r="F111" s="155" t="s">
        <v>11</v>
      </c>
      <c r="G111" s="80" t="s">
        <v>320</v>
      </c>
      <c r="H111" s="80">
        <v>2</v>
      </c>
      <c r="I111" s="187">
        <v>400</v>
      </c>
      <c r="J111" s="187">
        <v>0</v>
      </c>
      <c r="K111" s="187">
        <f t="shared" si="5"/>
        <v>0</v>
      </c>
      <c r="L111" s="187">
        <f t="shared" si="6"/>
        <v>400</v>
      </c>
    </row>
    <row r="112" spans="2:12" ht="15">
      <c r="B112" s="82" t="s">
        <v>309</v>
      </c>
      <c r="C112" s="179"/>
      <c r="D112" s="80" t="s">
        <v>481</v>
      </c>
      <c r="E112" s="80" t="s">
        <v>308</v>
      </c>
      <c r="F112" s="80"/>
      <c r="G112" s="80"/>
      <c r="H112" s="80"/>
      <c r="I112" s="187">
        <f aca="true" t="shared" si="11" ref="I112:J116">I113</f>
        <v>883</v>
      </c>
      <c r="J112" s="187">
        <f t="shared" si="11"/>
        <v>5.1</v>
      </c>
      <c r="K112" s="187">
        <f t="shared" si="5"/>
        <v>0.5775764439411097</v>
      </c>
      <c r="L112" s="187">
        <f t="shared" si="6"/>
        <v>877.9</v>
      </c>
    </row>
    <row r="113" spans="2:12" ht="15">
      <c r="B113" s="82" t="s">
        <v>514</v>
      </c>
      <c r="C113" s="180"/>
      <c r="D113" s="80" t="s">
        <v>481</v>
      </c>
      <c r="E113" s="80" t="s">
        <v>308</v>
      </c>
      <c r="F113" s="155" t="s">
        <v>515</v>
      </c>
      <c r="G113" s="80"/>
      <c r="H113" s="80"/>
      <c r="I113" s="187">
        <f t="shared" si="11"/>
        <v>883</v>
      </c>
      <c r="J113" s="187">
        <f t="shared" si="11"/>
        <v>5.1</v>
      </c>
      <c r="K113" s="187">
        <f t="shared" si="5"/>
        <v>0.5775764439411097</v>
      </c>
      <c r="L113" s="187">
        <f t="shared" si="6"/>
        <v>877.9</v>
      </c>
    </row>
    <row r="114" spans="2:12" ht="30">
      <c r="B114" s="82" t="s">
        <v>12</v>
      </c>
      <c r="C114" s="179"/>
      <c r="D114" s="80" t="s">
        <v>481</v>
      </c>
      <c r="E114" s="80" t="s">
        <v>308</v>
      </c>
      <c r="F114" s="155" t="s">
        <v>13</v>
      </c>
      <c r="G114" s="80"/>
      <c r="H114" s="80"/>
      <c r="I114" s="187">
        <f t="shared" si="11"/>
        <v>883</v>
      </c>
      <c r="J114" s="187">
        <f t="shared" si="11"/>
        <v>5.1</v>
      </c>
      <c r="K114" s="187">
        <f t="shared" si="5"/>
        <v>0.5775764439411097</v>
      </c>
      <c r="L114" s="187">
        <f t="shared" si="6"/>
        <v>877.9</v>
      </c>
    </row>
    <row r="115" spans="2:12" ht="30">
      <c r="B115" s="82" t="s">
        <v>524</v>
      </c>
      <c r="C115" s="155"/>
      <c r="D115" s="80" t="s">
        <v>481</v>
      </c>
      <c r="E115" s="80" t="s">
        <v>308</v>
      </c>
      <c r="F115" s="155" t="s">
        <v>13</v>
      </c>
      <c r="G115" s="80" t="s">
        <v>525</v>
      </c>
      <c r="H115" s="80"/>
      <c r="I115" s="187">
        <f t="shared" si="11"/>
        <v>883</v>
      </c>
      <c r="J115" s="187">
        <f t="shared" si="11"/>
        <v>5.1</v>
      </c>
      <c r="K115" s="187">
        <f t="shared" si="5"/>
        <v>0.5775764439411097</v>
      </c>
      <c r="L115" s="187">
        <f t="shared" si="6"/>
        <v>877.9</v>
      </c>
    </row>
    <row r="116" spans="2:12" ht="30">
      <c r="B116" s="82" t="s">
        <v>526</v>
      </c>
      <c r="C116" s="155"/>
      <c r="D116" s="80" t="s">
        <v>481</v>
      </c>
      <c r="E116" s="80" t="s">
        <v>308</v>
      </c>
      <c r="F116" s="155" t="s">
        <v>13</v>
      </c>
      <c r="G116" s="80" t="s">
        <v>527</v>
      </c>
      <c r="H116" s="80"/>
      <c r="I116" s="187">
        <f t="shared" si="11"/>
        <v>883</v>
      </c>
      <c r="J116" s="187">
        <f t="shared" si="11"/>
        <v>5.1</v>
      </c>
      <c r="K116" s="187">
        <f t="shared" si="5"/>
        <v>0.5775764439411097</v>
      </c>
      <c r="L116" s="187">
        <f t="shared" si="6"/>
        <v>877.9</v>
      </c>
    </row>
    <row r="117" spans="2:12" ht="15">
      <c r="B117" s="82" t="s">
        <v>512</v>
      </c>
      <c r="C117" s="179"/>
      <c r="D117" s="80" t="s">
        <v>481</v>
      </c>
      <c r="E117" s="80" t="s">
        <v>308</v>
      </c>
      <c r="F117" s="155" t="s">
        <v>13</v>
      </c>
      <c r="G117" s="80" t="s">
        <v>527</v>
      </c>
      <c r="H117" s="80">
        <v>2</v>
      </c>
      <c r="I117" s="187">
        <v>883</v>
      </c>
      <c r="J117" s="187">
        <v>5.1</v>
      </c>
      <c r="K117" s="187">
        <f t="shared" si="5"/>
        <v>0.5775764439411097</v>
      </c>
      <c r="L117" s="187">
        <f t="shared" si="6"/>
        <v>877.9</v>
      </c>
    </row>
    <row r="118" spans="2:12" ht="15">
      <c r="B118" s="82" t="s">
        <v>433</v>
      </c>
      <c r="C118" s="179"/>
      <c r="D118" s="80" t="s">
        <v>482</v>
      </c>
      <c r="E118" s="80"/>
      <c r="F118" s="80"/>
      <c r="G118" s="80"/>
      <c r="H118" s="80"/>
      <c r="I118" s="187">
        <f>I119+I130</f>
        <v>1863.2</v>
      </c>
      <c r="J118" s="187">
        <f>J119+J130</f>
        <v>0</v>
      </c>
      <c r="K118" s="187">
        <f t="shared" si="5"/>
        <v>0</v>
      </c>
      <c r="L118" s="187">
        <f t="shared" si="6"/>
        <v>1863.2</v>
      </c>
    </row>
    <row r="119" spans="2:12" ht="15">
      <c r="B119" s="82" t="s">
        <v>357</v>
      </c>
      <c r="C119" s="182"/>
      <c r="D119" s="80" t="s">
        <v>482</v>
      </c>
      <c r="E119" s="80" t="s">
        <v>356</v>
      </c>
      <c r="F119" s="80"/>
      <c r="G119" s="80"/>
      <c r="H119" s="80"/>
      <c r="I119" s="187">
        <f>I120</f>
        <v>1713.2</v>
      </c>
      <c r="J119" s="187">
        <f>J120</f>
        <v>0</v>
      </c>
      <c r="K119" s="187">
        <f t="shared" si="5"/>
        <v>0</v>
      </c>
      <c r="L119" s="187">
        <f t="shared" si="6"/>
        <v>1713.2</v>
      </c>
    </row>
    <row r="120" spans="2:12" ht="15">
      <c r="B120" s="82" t="s">
        <v>514</v>
      </c>
      <c r="C120" s="182"/>
      <c r="D120" s="80" t="s">
        <v>482</v>
      </c>
      <c r="E120" s="80" t="s">
        <v>356</v>
      </c>
      <c r="F120" s="84" t="s">
        <v>515</v>
      </c>
      <c r="G120" s="80"/>
      <c r="H120" s="80"/>
      <c r="I120" s="187">
        <f>I121+I125</f>
        <v>1713.2</v>
      </c>
      <c r="J120" s="187">
        <f>J121+J125</f>
        <v>0</v>
      </c>
      <c r="K120" s="187">
        <f t="shared" si="5"/>
        <v>0</v>
      </c>
      <c r="L120" s="187">
        <f t="shared" si="6"/>
        <v>1713.2</v>
      </c>
    </row>
    <row r="121" spans="2:12" ht="60">
      <c r="B121" s="82" t="s">
        <v>159</v>
      </c>
      <c r="C121" s="182"/>
      <c r="D121" s="80" t="s">
        <v>482</v>
      </c>
      <c r="E121" s="80" t="s">
        <v>356</v>
      </c>
      <c r="F121" s="84" t="s">
        <v>155</v>
      </c>
      <c r="G121" s="80"/>
      <c r="H121" s="80"/>
      <c r="I121" s="187">
        <f aca="true" t="shared" si="12" ref="I121:J123">I122</f>
        <v>1042.5</v>
      </c>
      <c r="J121" s="187">
        <f t="shared" si="12"/>
        <v>0</v>
      </c>
      <c r="K121" s="187">
        <f t="shared" si="5"/>
        <v>0</v>
      </c>
      <c r="L121" s="187">
        <f t="shared" si="6"/>
        <v>1042.5</v>
      </c>
    </row>
    <row r="122" spans="2:12" ht="15">
      <c r="B122" s="168" t="s">
        <v>529</v>
      </c>
      <c r="C122" s="182"/>
      <c r="D122" s="80" t="s">
        <v>482</v>
      </c>
      <c r="E122" s="80" t="s">
        <v>356</v>
      </c>
      <c r="F122" s="84" t="s">
        <v>155</v>
      </c>
      <c r="G122" s="80" t="s">
        <v>287</v>
      </c>
      <c r="H122" s="80"/>
      <c r="I122" s="187">
        <f t="shared" si="12"/>
        <v>1042.5</v>
      </c>
      <c r="J122" s="187">
        <f t="shared" si="12"/>
        <v>0</v>
      </c>
      <c r="K122" s="187">
        <f t="shared" si="5"/>
        <v>0</v>
      </c>
      <c r="L122" s="187">
        <f t="shared" si="6"/>
        <v>1042.5</v>
      </c>
    </row>
    <row r="123" spans="2:12" ht="30">
      <c r="B123" s="82" t="s">
        <v>158</v>
      </c>
      <c r="C123" s="182"/>
      <c r="D123" s="80" t="s">
        <v>482</v>
      </c>
      <c r="E123" s="80" t="s">
        <v>356</v>
      </c>
      <c r="F123" s="84" t="s">
        <v>155</v>
      </c>
      <c r="G123" s="80" t="s">
        <v>320</v>
      </c>
      <c r="H123" s="80"/>
      <c r="I123" s="187">
        <f t="shared" si="12"/>
        <v>1042.5</v>
      </c>
      <c r="J123" s="187">
        <f t="shared" si="12"/>
        <v>0</v>
      </c>
      <c r="K123" s="187">
        <f t="shared" si="5"/>
        <v>0</v>
      </c>
      <c r="L123" s="187">
        <f t="shared" si="6"/>
        <v>1042.5</v>
      </c>
    </row>
    <row r="124" spans="2:12" ht="30">
      <c r="B124" s="82" t="s">
        <v>156</v>
      </c>
      <c r="C124" s="182"/>
      <c r="D124" s="80" t="s">
        <v>482</v>
      </c>
      <c r="E124" s="80" t="s">
        <v>356</v>
      </c>
      <c r="F124" s="84" t="s">
        <v>155</v>
      </c>
      <c r="G124" s="80" t="s">
        <v>320</v>
      </c>
      <c r="H124" s="80" t="s">
        <v>157</v>
      </c>
      <c r="I124" s="187">
        <v>1042.5</v>
      </c>
      <c r="J124" s="187">
        <v>0</v>
      </c>
      <c r="K124" s="187">
        <f t="shared" si="5"/>
        <v>0</v>
      </c>
      <c r="L124" s="187">
        <f t="shared" si="6"/>
        <v>1042.5</v>
      </c>
    </row>
    <row r="125" spans="2:12" ht="45">
      <c r="B125" s="175" t="s">
        <v>359</v>
      </c>
      <c r="C125" s="182"/>
      <c r="D125" s="80" t="s">
        <v>482</v>
      </c>
      <c r="E125" s="80" t="s">
        <v>356</v>
      </c>
      <c r="F125" s="80" t="s">
        <v>358</v>
      </c>
      <c r="G125" s="80"/>
      <c r="H125" s="80"/>
      <c r="I125" s="187">
        <f>I126</f>
        <v>670.7</v>
      </c>
      <c r="J125" s="187">
        <f>J126</f>
        <v>0</v>
      </c>
      <c r="K125" s="187">
        <f t="shared" si="5"/>
        <v>0</v>
      </c>
      <c r="L125" s="187">
        <f t="shared" si="6"/>
        <v>670.7</v>
      </c>
    </row>
    <row r="126" spans="2:12" ht="15.75">
      <c r="B126" s="82" t="s">
        <v>529</v>
      </c>
      <c r="C126" s="182"/>
      <c r="D126" s="80" t="s">
        <v>482</v>
      </c>
      <c r="E126" s="80" t="s">
        <v>356</v>
      </c>
      <c r="F126" s="80" t="s">
        <v>358</v>
      </c>
      <c r="G126" s="183">
        <v>800</v>
      </c>
      <c r="H126" s="184"/>
      <c r="I126" s="187">
        <f>I127</f>
        <v>670.7</v>
      </c>
      <c r="J126" s="187">
        <f>J127</f>
        <v>0</v>
      </c>
      <c r="K126" s="187">
        <f t="shared" si="5"/>
        <v>0</v>
      </c>
      <c r="L126" s="187">
        <f t="shared" si="6"/>
        <v>670.7</v>
      </c>
    </row>
    <row r="127" spans="2:12" ht="30">
      <c r="B127" s="82" t="s">
        <v>321</v>
      </c>
      <c r="C127" s="182"/>
      <c r="D127" s="80" t="s">
        <v>482</v>
      </c>
      <c r="E127" s="80" t="s">
        <v>356</v>
      </c>
      <c r="F127" s="80" t="s">
        <v>358</v>
      </c>
      <c r="G127" s="80" t="s">
        <v>320</v>
      </c>
      <c r="H127" s="80"/>
      <c r="I127" s="187">
        <f>I128+I129</f>
        <v>670.7</v>
      </c>
      <c r="J127" s="187">
        <f>J128+J129</f>
        <v>0</v>
      </c>
      <c r="K127" s="187">
        <f t="shared" si="5"/>
        <v>0</v>
      </c>
      <c r="L127" s="187">
        <f t="shared" si="6"/>
        <v>670.7</v>
      </c>
    </row>
    <row r="128" spans="2:12" ht="15">
      <c r="B128" s="82" t="s">
        <v>512</v>
      </c>
      <c r="C128" s="182"/>
      <c r="D128" s="80" t="s">
        <v>482</v>
      </c>
      <c r="E128" s="80" t="s">
        <v>356</v>
      </c>
      <c r="F128" s="80" t="s">
        <v>358</v>
      </c>
      <c r="G128" s="80" t="s">
        <v>320</v>
      </c>
      <c r="H128" s="80">
        <v>2</v>
      </c>
      <c r="I128" s="187">
        <v>185.1</v>
      </c>
      <c r="J128" s="187">
        <v>0</v>
      </c>
      <c r="K128" s="187">
        <f t="shared" si="5"/>
        <v>0</v>
      </c>
      <c r="L128" s="187">
        <f t="shared" si="6"/>
        <v>185.1</v>
      </c>
    </row>
    <row r="129" spans="2:12" ht="15">
      <c r="B129" s="82" t="s">
        <v>498</v>
      </c>
      <c r="C129" s="182"/>
      <c r="D129" s="80" t="s">
        <v>482</v>
      </c>
      <c r="E129" s="80" t="s">
        <v>356</v>
      </c>
      <c r="F129" s="80" t="s">
        <v>358</v>
      </c>
      <c r="G129" s="80" t="s">
        <v>320</v>
      </c>
      <c r="H129" s="80" t="s">
        <v>211</v>
      </c>
      <c r="I129" s="187">
        <v>485.6</v>
      </c>
      <c r="J129" s="187">
        <v>0</v>
      </c>
      <c r="K129" s="187">
        <f t="shared" si="5"/>
        <v>0</v>
      </c>
      <c r="L129" s="187">
        <f t="shared" si="6"/>
        <v>485.6</v>
      </c>
    </row>
    <row r="130" spans="2:12" ht="15">
      <c r="B130" s="82" t="s">
        <v>456</v>
      </c>
      <c r="C130" s="155"/>
      <c r="D130" s="80" t="s">
        <v>482</v>
      </c>
      <c r="E130" s="80" t="s">
        <v>457</v>
      </c>
      <c r="F130" s="80"/>
      <c r="G130" s="80"/>
      <c r="H130" s="80"/>
      <c r="I130" s="187">
        <f aca="true" t="shared" si="13" ref="I130:J134">I131</f>
        <v>150</v>
      </c>
      <c r="J130" s="187">
        <f t="shared" si="13"/>
        <v>0</v>
      </c>
      <c r="K130" s="187">
        <f t="shared" si="5"/>
        <v>0</v>
      </c>
      <c r="L130" s="187">
        <f t="shared" si="6"/>
        <v>150</v>
      </c>
    </row>
    <row r="131" spans="2:12" ht="15">
      <c r="B131" s="82" t="s">
        <v>514</v>
      </c>
      <c r="C131" s="180"/>
      <c r="D131" s="80" t="s">
        <v>482</v>
      </c>
      <c r="E131" s="80" t="s">
        <v>457</v>
      </c>
      <c r="F131" s="155" t="s">
        <v>515</v>
      </c>
      <c r="G131" s="80"/>
      <c r="H131" s="80"/>
      <c r="I131" s="187">
        <f t="shared" si="13"/>
        <v>150</v>
      </c>
      <c r="J131" s="187">
        <f t="shared" si="13"/>
        <v>0</v>
      </c>
      <c r="K131" s="187">
        <f t="shared" si="5"/>
        <v>0</v>
      </c>
      <c r="L131" s="187">
        <f t="shared" si="6"/>
        <v>150</v>
      </c>
    </row>
    <row r="132" spans="2:12" ht="30">
      <c r="B132" s="82" t="s">
        <v>14</v>
      </c>
      <c r="C132" s="179"/>
      <c r="D132" s="80" t="s">
        <v>482</v>
      </c>
      <c r="E132" s="80" t="s">
        <v>457</v>
      </c>
      <c r="F132" s="155" t="s">
        <v>15</v>
      </c>
      <c r="G132" s="80"/>
      <c r="H132" s="80"/>
      <c r="I132" s="187">
        <f t="shared" si="13"/>
        <v>150</v>
      </c>
      <c r="J132" s="187">
        <f t="shared" si="13"/>
        <v>0</v>
      </c>
      <c r="K132" s="187">
        <f t="shared" si="5"/>
        <v>0</v>
      </c>
      <c r="L132" s="187">
        <f t="shared" si="6"/>
        <v>150</v>
      </c>
    </row>
    <row r="133" spans="2:12" ht="30">
      <c r="B133" s="82" t="s">
        <v>524</v>
      </c>
      <c r="C133" s="155"/>
      <c r="D133" s="80" t="s">
        <v>482</v>
      </c>
      <c r="E133" s="80" t="s">
        <v>457</v>
      </c>
      <c r="F133" s="155" t="s">
        <v>15</v>
      </c>
      <c r="G133" s="80" t="s">
        <v>525</v>
      </c>
      <c r="H133" s="80"/>
      <c r="I133" s="187">
        <f t="shared" si="13"/>
        <v>150</v>
      </c>
      <c r="J133" s="187">
        <f t="shared" si="13"/>
        <v>0</v>
      </c>
      <c r="K133" s="187">
        <f t="shared" si="5"/>
        <v>0</v>
      </c>
      <c r="L133" s="187">
        <f t="shared" si="6"/>
        <v>150</v>
      </c>
    </row>
    <row r="134" spans="2:12" ht="30">
      <c r="B134" s="82" t="s">
        <v>526</v>
      </c>
      <c r="C134" s="155"/>
      <c r="D134" s="80" t="s">
        <v>482</v>
      </c>
      <c r="E134" s="80" t="s">
        <v>457</v>
      </c>
      <c r="F134" s="155" t="s">
        <v>15</v>
      </c>
      <c r="G134" s="80" t="s">
        <v>527</v>
      </c>
      <c r="H134" s="80"/>
      <c r="I134" s="187">
        <f t="shared" si="13"/>
        <v>150</v>
      </c>
      <c r="J134" s="187">
        <f t="shared" si="13"/>
        <v>0</v>
      </c>
      <c r="K134" s="187">
        <f t="shared" si="5"/>
        <v>0</v>
      </c>
      <c r="L134" s="187">
        <f t="shared" si="6"/>
        <v>150</v>
      </c>
    </row>
    <row r="135" spans="2:12" ht="15">
      <c r="B135" s="82" t="s">
        <v>512</v>
      </c>
      <c r="C135" s="179"/>
      <c r="D135" s="80" t="s">
        <v>482</v>
      </c>
      <c r="E135" s="80" t="s">
        <v>457</v>
      </c>
      <c r="F135" s="155" t="s">
        <v>15</v>
      </c>
      <c r="G135" s="80" t="s">
        <v>527</v>
      </c>
      <c r="H135" s="80">
        <v>2</v>
      </c>
      <c r="I135" s="187">
        <v>150</v>
      </c>
      <c r="J135" s="187">
        <v>0</v>
      </c>
      <c r="K135" s="187">
        <f t="shared" si="5"/>
        <v>0</v>
      </c>
      <c r="L135" s="187">
        <f t="shared" si="6"/>
        <v>150</v>
      </c>
    </row>
    <row r="136" spans="2:12" ht="15">
      <c r="B136" s="82" t="s">
        <v>434</v>
      </c>
      <c r="C136" s="179"/>
      <c r="D136" s="80" t="s">
        <v>483</v>
      </c>
      <c r="E136" s="80"/>
      <c r="F136" s="80"/>
      <c r="G136" s="80"/>
      <c r="H136" s="80"/>
      <c r="I136" s="187">
        <f>I137+I144</f>
        <v>3891.4</v>
      </c>
      <c r="J136" s="187">
        <f>J137+J144</f>
        <v>2129.4</v>
      </c>
      <c r="K136" s="187">
        <f t="shared" si="5"/>
        <v>54.720666084185645</v>
      </c>
      <c r="L136" s="187">
        <f t="shared" si="6"/>
        <v>1762</v>
      </c>
    </row>
    <row r="137" spans="2:12" ht="15">
      <c r="B137" s="82" t="s">
        <v>436</v>
      </c>
      <c r="C137" s="179"/>
      <c r="D137" s="80" t="s">
        <v>483</v>
      </c>
      <c r="E137" s="80" t="s">
        <v>485</v>
      </c>
      <c r="F137" s="80"/>
      <c r="G137" s="80"/>
      <c r="H137" s="80"/>
      <c r="I137" s="187">
        <f>I138</f>
        <v>3882.4</v>
      </c>
      <c r="J137" s="187">
        <f>J138</f>
        <v>2120.4</v>
      </c>
      <c r="K137" s="187">
        <f t="shared" si="5"/>
        <v>54.61570162785906</v>
      </c>
      <c r="L137" s="187">
        <f t="shared" si="6"/>
        <v>1762</v>
      </c>
    </row>
    <row r="138" spans="2:12" ht="30">
      <c r="B138" s="82" t="s">
        <v>172</v>
      </c>
      <c r="C138" s="155"/>
      <c r="D138" s="80" t="s">
        <v>483</v>
      </c>
      <c r="E138" s="80" t="s">
        <v>485</v>
      </c>
      <c r="F138" s="155" t="s">
        <v>26</v>
      </c>
      <c r="G138" s="140"/>
      <c r="H138" s="80"/>
      <c r="I138" s="187">
        <f>I139</f>
        <v>3882.4</v>
      </c>
      <c r="J138" s="187">
        <f>J139</f>
        <v>2120.4</v>
      </c>
      <c r="K138" s="187">
        <f t="shared" si="5"/>
        <v>54.61570162785906</v>
      </c>
      <c r="L138" s="187">
        <f t="shared" si="6"/>
        <v>1762</v>
      </c>
    </row>
    <row r="139" spans="2:12" ht="30">
      <c r="B139" s="82" t="s">
        <v>8</v>
      </c>
      <c r="C139" s="179"/>
      <c r="D139" s="80" t="s">
        <v>483</v>
      </c>
      <c r="E139" s="80" t="s">
        <v>485</v>
      </c>
      <c r="F139" s="155" t="s">
        <v>26</v>
      </c>
      <c r="G139" s="80" t="s">
        <v>9</v>
      </c>
      <c r="H139" s="80"/>
      <c r="I139" s="187">
        <f>I140+I142</f>
        <v>3882.4</v>
      </c>
      <c r="J139" s="187">
        <f>J140+J142</f>
        <v>2120.4</v>
      </c>
      <c r="K139" s="187">
        <f t="shared" si="5"/>
        <v>54.61570162785906</v>
      </c>
      <c r="L139" s="187">
        <f t="shared" si="6"/>
        <v>1762</v>
      </c>
    </row>
    <row r="140" spans="2:12" ht="45">
      <c r="B140" s="82" t="s">
        <v>382</v>
      </c>
      <c r="C140" s="179"/>
      <c r="D140" s="80" t="s">
        <v>483</v>
      </c>
      <c r="E140" s="80" t="s">
        <v>485</v>
      </c>
      <c r="F140" s="155" t="s">
        <v>26</v>
      </c>
      <c r="G140" s="80" t="s">
        <v>381</v>
      </c>
      <c r="H140" s="80"/>
      <c r="I140" s="187">
        <f>I141</f>
        <v>3832.4</v>
      </c>
      <c r="J140" s="187">
        <f>J141</f>
        <v>2120.4</v>
      </c>
      <c r="K140" s="187">
        <f t="shared" si="5"/>
        <v>55.328253835716524</v>
      </c>
      <c r="L140" s="187">
        <f t="shared" si="6"/>
        <v>1712</v>
      </c>
    </row>
    <row r="141" spans="2:12" ht="15">
      <c r="B141" s="82" t="s">
        <v>512</v>
      </c>
      <c r="C141" s="155"/>
      <c r="D141" s="80" t="s">
        <v>483</v>
      </c>
      <c r="E141" s="80" t="s">
        <v>485</v>
      </c>
      <c r="F141" s="155" t="s">
        <v>26</v>
      </c>
      <c r="G141" s="80" t="s">
        <v>381</v>
      </c>
      <c r="H141" s="80">
        <v>2</v>
      </c>
      <c r="I141" s="187">
        <v>3832.4</v>
      </c>
      <c r="J141" s="187">
        <v>2120.4</v>
      </c>
      <c r="K141" s="187">
        <f t="shared" si="5"/>
        <v>55.328253835716524</v>
      </c>
      <c r="L141" s="187">
        <f t="shared" si="6"/>
        <v>1712</v>
      </c>
    </row>
    <row r="142" spans="2:12" ht="15">
      <c r="B142" s="82" t="s">
        <v>131</v>
      </c>
      <c r="C142" s="179"/>
      <c r="D142" s="80" t="s">
        <v>483</v>
      </c>
      <c r="E142" s="80" t="s">
        <v>485</v>
      </c>
      <c r="F142" s="155" t="s">
        <v>26</v>
      </c>
      <c r="G142" s="140">
        <v>612</v>
      </c>
      <c r="H142" s="80"/>
      <c r="I142" s="187">
        <f>I143</f>
        <v>50</v>
      </c>
      <c r="J142" s="187">
        <f>J143</f>
        <v>0</v>
      </c>
      <c r="K142" s="187">
        <f t="shared" si="5"/>
        <v>0</v>
      </c>
      <c r="L142" s="187">
        <f t="shared" si="6"/>
        <v>50</v>
      </c>
    </row>
    <row r="143" spans="2:12" ht="15">
      <c r="B143" s="82" t="s">
        <v>512</v>
      </c>
      <c r="C143" s="155"/>
      <c r="D143" s="80" t="s">
        <v>483</v>
      </c>
      <c r="E143" s="80" t="s">
        <v>485</v>
      </c>
      <c r="F143" s="155" t="s">
        <v>26</v>
      </c>
      <c r="G143" s="140">
        <v>612</v>
      </c>
      <c r="H143" s="80">
        <v>2</v>
      </c>
      <c r="I143" s="187">
        <v>50</v>
      </c>
      <c r="J143" s="187">
        <v>0</v>
      </c>
      <c r="K143" s="187">
        <f t="shared" si="5"/>
        <v>0</v>
      </c>
      <c r="L143" s="187">
        <f t="shared" si="6"/>
        <v>50</v>
      </c>
    </row>
    <row r="144" spans="2:12" ht="15">
      <c r="B144" s="82" t="s">
        <v>217</v>
      </c>
      <c r="C144" s="179"/>
      <c r="D144" s="80" t="s">
        <v>483</v>
      </c>
      <c r="E144" s="80" t="s">
        <v>486</v>
      </c>
      <c r="F144" s="155"/>
      <c r="G144" s="140"/>
      <c r="H144" s="80"/>
      <c r="I144" s="187">
        <f aca="true" t="shared" si="14" ref="I144:J148">I145</f>
        <v>9</v>
      </c>
      <c r="J144" s="187">
        <f t="shared" si="14"/>
        <v>9</v>
      </c>
      <c r="K144" s="187">
        <f t="shared" si="5"/>
        <v>100</v>
      </c>
      <c r="L144" s="187">
        <f t="shared" si="6"/>
        <v>0</v>
      </c>
    </row>
    <row r="145" spans="2:12" ht="45">
      <c r="B145" s="175" t="s">
        <v>565</v>
      </c>
      <c r="C145" s="155"/>
      <c r="D145" s="80" t="s">
        <v>483</v>
      </c>
      <c r="E145" s="80" t="s">
        <v>486</v>
      </c>
      <c r="F145" s="80" t="s">
        <v>47</v>
      </c>
      <c r="G145" s="80"/>
      <c r="H145" s="80"/>
      <c r="I145" s="187">
        <f t="shared" si="14"/>
        <v>9</v>
      </c>
      <c r="J145" s="187">
        <f t="shared" si="14"/>
        <v>9</v>
      </c>
      <c r="K145" s="187">
        <f t="shared" si="5"/>
        <v>100</v>
      </c>
      <c r="L145" s="187">
        <f t="shared" si="6"/>
        <v>0</v>
      </c>
    </row>
    <row r="146" spans="2:12" ht="60">
      <c r="B146" s="175" t="s">
        <v>46</v>
      </c>
      <c r="C146" s="182"/>
      <c r="D146" s="80" t="s">
        <v>483</v>
      </c>
      <c r="E146" s="80" t="s">
        <v>486</v>
      </c>
      <c r="F146" s="172" t="s">
        <v>45</v>
      </c>
      <c r="G146" s="80"/>
      <c r="H146" s="80"/>
      <c r="I146" s="187">
        <f t="shared" si="14"/>
        <v>9</v>
      </c>
      <c r="J146" s="187">
        <f t="shared" si="14"/>
        <v>9</v>
      </c>
      <c r="K146" s="187">
        <f aca="true" t="shared" si="15" ref="K146:K219">J146/I146*100</f>
        <v>100</v>
      </c>
      <c r="L146" s="187">
        <f aca="true" t="shared" si="16" ref="L146:L219">I146-J146</f>
        <v>0</v>
      </c>
    </row>
    <row r="147" spans="2:12" ht="30">
      <c r="B147" s="82" t="s">
        <v>8</v>
      </c>
      <c r="C147" s="182"/>
      <c r="D147" s="80" t="s">
        <v>483</v>
      </c>
      <c r="E147" s="80" t="s">
        <v>486</v>
      </c>
      <c r="F147" s="172" t="s">
        <v>45</v>
      </c>
      <c r="G147" s="80" t="s">
        <v>9</v>
      </c>
      <c r="H147" s="80"/>
      <c r="I147" s="187">
        <f t="shared" si="14"/>
        <v>9</v>
      </c>
      <c r="J147" s="187">
        <f t="shared" si="14"/>
        <v>9</v>
      </c>
      <c r="K147" s="187">
        <f t="shared" si="15"/>
        <v>100</v>
      </c>
      <c r="L147" s="187">
        <f t="shared" si="16"/>
        <v>0</v>
      </c>
    </row>
    <row r="148" spans="2:12" ht="15.75">
      <c r="B148" s="82" t="s">
        <v>131</v>
      </c>
      <c r="C148" s="182"/>
      <c r="D148" s="80" t="s">
        <v>483</v>
      </c>
      <c r="E148" s="80" t="s">
        <v>486</v>
      </c>
      <c r="F148" s="172" t="s">
        <v>45</v>
      </c>
      <c r="G148" s="80" t="s">
        <v>132</v>
      </c>
      <c r="H148" s="80"/>
      <c r="I148" s="187">
        <f t="shared" si="14"/>
        <v>9</v>
      </c>
      <c r="J148" s="187">
        <f t="shared" si="14"/>
        <v>9</v>
      </c>
      <c r="K148" s="187">
        <f t="shared" si="15"/>
        <v>100</v>
      </c>
      <c r="L148" s="187">
        <f t="shared" si="16"/>
        <v>0</v>
      </c>
    </row>
    <row r="149" spans="2:12" ht="15.75">
      <c r="B149" s="82" t="s">
        <v>512</v>
      </c>
      <c r="C149" s="182"/>
      <c r="D149" s="80" t="s">
        <v>483</v>
      </c>
      <c r="E149" s="80" t="s">
        <v>486</v>
      </c>
      <c r="F149" s="172" t="s">
        <v>45</v>
      </c>
      <c r="G149" s="80" t="s">
        <v>132</v>
      </c>
      <c r="H149" s="80">
        <v>2</v>
      </c>
      <c r="I149" s="187">
        <v>9</v>
      </c>
      <c r="J149" s="187">
        <v>9</v>
      </c>
      <c r="K149" s="187">
        <f t="shared" si="15"/>
        <v>100</v>
      </c>
      <c r="L149" s="187">
        <f t="shared" si="16"/>
        <v>0</v>
      </c>
    </row>
    <row r="150" spans="2:12" ht="15">
      <c r="B150" s="82" t="s">
        <v>438</v>
      </c>
      <c r="C150" s="180"/>
      <c r="D150" s="80" t="s">
        <v>488</v>
      </c>
      <c r="E150" s="80"/>
      <c r="F150" s="80"/>
      <c r="G150" s="80"/>
      <c r="H150" s="80"/>
      <c r="I150" s="187">
        <f>I151</f>
        <v>3626</v>
      </c>
      <c r="J150" s="187">
        <f>J151</f>
        <v>1755.9</v>
      </c>
      <c r="K150" s="187">
        <f t="shared" si="15"/>
        <v>48.42526199669057</v>
      </c>
      <c r="L150" s="187">
        <f t="shared" si="16"/>
        <v>1870.1</v>
      </c>
    </row>
    <row r="151" spans="2:12" ht="15">
      <c r="B151" s="82" t="s">
        <v>439</v>
      </c>
      <c r="C151" s="180"/>
      <c r="D151" s="80" t="s">
        <v>488</v>
      </c>
      <c r="E151" s="80" t="s">
        <v>489</v>
      </c>
      <c r="F151" s="80"/>
      <c r="G151" s="80"/>
      <c r="H151" s="80"/>
      <c r="I151" s="187">
        <f>I152</f>
        <v>3626</v>
      </c>
      <c r="J151" s="187">
        <f>J152</f>
        <v>1755.9</v>
      </c>
      <c r="K151" s="187">
        <f t="shared" si="15"/>
        <v>48.42526199669057</v>
      </c>
      <c r="L151" s="187">
        <f t="shared" si="16"/>
        <v>1870.1</v>
      </c>
    </row>
    <row r="152" spans="2:12" ht="15.75">
      <c r="B152" s="82" t="s">
        <v>514</v>
      </c>
      <c r="C152" s="180"/>
      <c r="D152" s="80" t="s">
        <v>488</v>
      </c>
      <c r="E152" s="80" t="s">
        <v>489</v>
      </c>
      <c r="F152" s="80" t="s">
        <v>515</v>
      </c>
      <c r="G152" s="78"/>
      <c r="H152" s="78"/>
      <c r="I152" s="187">
        <f>I153+I156</f>
        <v>3626</v>
      </c>
      <c r="J152" s="187">
        <f>J153+J156</f>
        <v>1755.9</v>
      </c>
      <c r="K152" s="187">
        <f t="shared" si="15"/>
        <v>48.42526199669057</v>
      </c>
      <c r="L152" s="187">
        <f t="shared" si="16"/>
        <v>1870.1</v>
      </c>
    </row>
    <row r="153" spans="2:12" ht="45">
      <c r="B153" s="82" t="s">
        <v>559</v>
      </c>
      <c r="C153" s="180"/>
      <c r="D153" s="80" t="s">
        <v>488</v>
      </c>
      <c r="E153" s="80" t="s">
        <v>489</v>
      </c>
      <c r="F153" s="80" t="s">
        <v>558</v>
      </c>
      <c r="G153" s="78"/>
      <c r="H153" s="78"/>
      <c r="I153" s="187">
        <f>I154</f>
        <v>150</v>
      </c>
      <c r="J153" s="187">
        <f>J154</f>
        <v>150</v>
      </c>
      <c r="K153" s="187">
        <f t="shared" si="15"/>
        <v>100</v>
      </c>
      <c r="L153" s="187">
        <f t="shared" si="16"/>
        <v>0</v>
      </c>
    </row>
    <row r="154" spans="2:12" ht="15">
      <c r="B154" s="82" t="s">
        <v>131</v>
      </c>
      <c r="C154" s="180"/>
      <c r="D154" s="80" t="s">
        <v>488</v>
      </c>
      <c r="E154" s="80" t="s">
        <v>489</v>
      </c>
      <c r="F154" s="80" t="s">
        <v>558</v>
      </c>
      <c r="G154" s="80" t="s">
        <v>132</v>
      </c>
      <c r="H154" s="80"/>
      <c r="I154" s="187">
        <f>I155</f>
        <v>150</v>
      </c>
      <c r="J154" s="187">
        <f>J155</f>
        <v>150</v>
      </c>
      <c r="K154" s="187">
        <f t="shared" si="15"/>
        <v>100</v>
      </c>
      <c r="L154" s="187">
        <f t="shared" si="16"/>
        <v>0</v>
      </c>
    </row>
    <row r="155" spans="2:12" ht="15">
      <c r="B155" s="82" t="s">
        <v>498</v>
      </c>
      <c r="C155" s="180"/>
      <c r="D155" s="80" t="s">
        <v>488</v>
      </c>
      <c r="E155" s="80" t="s">
        <v>489</v>
      </c>
      <c r="F155" s="80" t="s">
        <v>558</v>
      </c>
      <c r="G155" s="80" t="s">
        <v>132</v>
      </c>
      <c r="H155" s="80" t="s">
        <v>211</v>
      </c>
      <c r="I155" s="187">
        <v>150</v>
      </c>
      <c r="J155" s="187">
        <v>150</v>
      </c>
      <c r="K155" s="187">
        <f t="shared" si="15"/>
        <v>100</v>
      </c>
      <c r="L155" s="187">
        <f t="shared" si="16"/>
        <v>0</v>
      </c>
    </row>
    <row r="156" spans="2:12" ht="45">
      <c r="B156" s="82" t="s">
        <v>178</v>
      </c>
      <c r="C156" s="180"/>
      <c r="D156" s="80" t="s">
        <v>488</v>
      </c>
      <c r="E156" s="80" t="s">
        <v>489</v>
      </c>
      <c r="F156" s="80" t="s">
        <v>101</v>
      </c>
      <c r="G156" s="80"/>
      <c r="H156" s="80"/>
      <c r="I156" s="187">
        <f>I157</f>
        <v>3476</v>
      </c>
      <c r="J156" s="187">
        <f>J157</f>
        <v>1605.9</v>
      </c>
      <c r="K156" s="187">
        <f t="shared" si="15"/>
        <v>46.199654775604145</v>
      </c>
      <c r="L156" s="187">
        <f t="shared" si="16"/>
        <v>1870.1</v>
      </c>
    </row>
    <row r="157" spans="2:12" ht="30">
      <c r="B157" s="82" t="s">
        <v>8</v>
      </c>
      <c r="C157" s="180"/>
      <c r="D157" s="80" t="s">
        <v>488</v>
      </c>
      <c r="E157" s="80" t="s">
        <v>489</v>
      </c>
      <c r="F157" s="80" t="s">
        <v>101</v>
      </c>
      <c r="G157" s="80" t="s">
        <v>9</v>
      </c>
      <c r="H157" s="80"/>
      <c r="I157" s="187">
        <f>I158+I161</f>
        <v>3476</v>
      </c>
      <c r="J157" s="187">
        <f>J158+J161</f>
        <v>1605.9</v>
      </c>
      <c r="K157" s="187">
        <f t="shared" si="15"/>
        <v>46.199654775604145</v>
      </c>
      <c r="L157" s="187">
        <f t="shared" si="16"/>
        <v>1870.1</v>
      </c>
    </row>
    <row r="158" spans="2:12" ht="45">
      <c r="B158" s="82" t="s">
        <v>382</v>
      </c>
      <c r="C158" s="180"/>
      <c r="D158" s="80" t="s">
        <v>488</v>
      </c>
      <c r="E158" s="80" t="s">
        <v>489</v>
      </c>
      <c r="F158" s="80" t="s">
        <v>101</v>
      </c>
      <c r="G158" s="80" t="s">
        <v>381</v>
      </c>
      <c r="H158" s="80"/>
      <c r="I158" s="187">
        <f>I159+I160</f>
        <v>3438.5</v>
      </c>
      <c r="J158" s="187">
        <f>J159+J160</f>
        <v>1580.9</v>
      </c>
      <c r="K158" s="187">
        <f t="shared" si="15"/>
        <v>45.97644321651883</v>
      </c>
      <c r="L158" s="187">
        <f t="shared" si="16"/>
        <v>1857.6</v>
      </c>
    </row>
    <row r="159" spans="2:12" ht="15">
      <c r="B159" s="82" t="s">
        <v>507</v>
      </c>
      <c r="C159" s="182"/>
      <c r="D159" s="80" t="s">
        <v>488</v>
      </c>
      <c r="E159" s="80" t="s">
        <v>489</v>
      </c>
      <c r="F159" s="80" t="s">
        <v>101</v>
      </c>
      <c r="G159" s="80" t="s">
        <v>381</v>
      </c>
      <c r="H159" s="80" t="s">
        <v>502</v>
      </c>
      <c r="I159" s="187">
        <v>911.5</v>
      </c>
      <c r="J159" s="187">
        <v>408.2</v>
      </c>
      <c r="K159" s="187">
        <f t="shared" si="15"/>
        <v>44.78332419089413</v>
      </c>
      <c r="L159" s="187">
        <f t="shared" si="16"/>
        <v>503.3</v>
      </c>
    </row>
    <row r="160" spans="2:12" ht="15">
      <c r="B160" s="82" t="s">
        <v>512</v>
      </c>
      <c r="C160" s="180"/>
      <c r="D160" s="80" t="s">
        <v>488</v>
      </c>
      <c r="E160" s="80" t="s">
        <v>489</v>
      </c>
      <c r="F160" s="80" t="s">
        <v>101</v>
      </c>
      <c r="G160" s="80" t="s">
        <v>381</v>
      </c>
      <c r="H160" s="80">
        <v>2</v>
      </c>
      <c r="I160" s="187">
        <v>2527</v>
      </c>
      <c r="J160" s="187">
        <v>1172.7</v>
      </c>
      <c r="K160" s="187">
        <f t="shared" si="15"/>
        <v>46.40680648990899</v>
      </c>
      <c r="L160" s="187">
        <f t="shared" si="16"/>
        <v>1354.3</v>
      </c>
    </row>
    <row r="161" spans="2:12" ht="15">
      <c r="B161" s="82" t="s">
        <v>131</v>
      </c>
      <c r="C161" s="182"/>
      <c r="D161" s="80" t="s">
        <v>488</v>
      </c>
      <c r="E161" s="80" t="s">
        <v>489</v>
      </c>
      <c r="F161" s="80" t="s">
        <v>101</v>
      </c>
      <c r="G161" s="140">
        <v>612</v>
      </c>
      <c r="H161" s="80"/>
      <c r="I161" s="187">
        <f>I162</f>
        <v>37.5</v>
      </c>
      <c r="J161" s="187">
        <f>J162</f>
        <v>25</v>
      </c>
      <c r="K161" s="187">
        <f t="shared" si="15"/>
        <v>66.66666666666666</v>
      </c>
      <c r="L161" s="187">
        <f t="shared" si="16"/>
        <v>12.5</v>
      </c>
    </row>
    <row r="162" spans="2:12" ht="15">
      <c r="B162" s="82" t="s">
        <v>512</v>
      </c>
      <c r="C162" s="182"/>
      <c r="D162" s="80" t="s">
        <v>488</v>
      </c>
      <c r="E162" s="80" t="s">
        <v>489</v>
      </c>
      <c r="F162" s="80" t="s">
        <v>101</v>
      </c>
      <c r="G162" s="140">
        <v>612</v>
      </c>
      <c r="H162" s="80">
        <v>2</v>
      </c>
      <c r="I162" s="187">
        <v>37.5</v>
      </c>
      <c r="J162" s="187">
        <v>25</v>
      </c>
      <c r="K162" s="187">
        <f t="shared" si="15"/>
        <v>66.66666666666666</v>
      </c>
      <c r="L162" s="187">
        <f t="shared" si="16"/>
        <v>12.5</v>
      </c>
    </row>
    <row r="163" spans="2:12" ht="15">
      <c r="B163" s="82" t="s">
        <v>444</v>
      </c>
      <c r="C163" s="179"/>
      <c r="D163" s="80" t="s">
        <v>490</v>
      </c>
      <c r="E163" s="80"/>
      <c r="F163" s="80"/>
      <c r="G163" s="80"/>
      <c r="H163" s="80"/>
      <c r="I163" s="187">
        <f>I164+I170</f>
        <v>6920</v>
      </c>
      <c r="J163" s="187">
        <f>J164+J170</f>
        <v>3892.2</v>
      </c>
      <c r="K163" s="187">
        <f t="shared" si="15"/>
        <v>56.24566473988439</v>
      </c>
      <c r="L163" s="187">
        <f t="shared" si="16"/>
        <v>3027.8</v>
      </c>
    </row>
    <row r="164" spans="2:12" ht="15">
      <c r="B164" s="82" t="s">
        <v>451</v>
      </c>
      <c r="C164" s="179"/>
      <c r="D164" s="80" t="s">
        <v>490</v>
      </c>
      <c r="E164" s="80" t="s">
        <v>491</v>
      </c>
      <c r="F164" s="80"/>
      <c r="G164" s="80"/>
      <c r="H164" s="80"/>
      <c r="I164" s="187">
        <f aca="true" t="shared" si="17" ref="I164:J168">I165</f>
        <v>2040</v>
      </c>
      <c r="J164" s="187">
        <f t="shared" si="17"/>
        <v>958.2</v>
      </c>
      <c r="K164" s="187">
        <f t="shared" si="15"/>
        <v>46.970588235294116</v>
      </c>
      <c r="L164" s="187">
        <f t="shared" si="16"/>
        <v>1081.8</v>
      </c>
    </row>
    <row r="165" spans="2:12" ht="15">
      <c r="B165" s="82" t="s">
        <v>514</v>
      </c>
      <c r="C165" s="180"/>
      <c r="D165" s="80" t="s">
        <v>490</v>
      </c>
      <c r="E165" s="80" t="s">
        <v>491</v>
      </c>
      <c r="F165" s="80" t="s">
        <v>515</v>
      </c>
      <c r="G165" s="80"/>
      <c r="H165" s="80"/>
      <c r="I165" s="187">
        <f t="shared" si="17"/>
        <v>2040</v>
      </c>
      <c r="J165" s="187">
        <f t="shared" si="17"/>
        <v>958.2</v>
      </c>
      <c r="K165" s="187">
        <f t="shared" si="15"/>
        <v>46.970588235294116</v>
      </c>
      <c r="L165" s="187">
        <f t="shared" si="16"/>
        <v>1081.8</v>
      </c>
    </row>
    <row r="166" spans="2:12" ht="45">
      <c r="B166" s="82" t="s">
        <v>180</v>
      </c>
      <c r="C166" s="179"/>
      <c r="D166" s="80" t="s">
        <v>490</v>
      </c>
      <c r="E166" s="80" t="s">
        <v>491</v>
      </c>
      <c r="F166" s="80" t="s">
        <v>103</v>
      </c>
      <c r="G166" s="80"/>
      <c r="H166" s="80"/>
      <c r="I166" s="187">
        <f t="shared" si="17"/>
        <v>2040</v>
      </c>
      <c r="J166" s="187">
        <f t="shared" si="17"/>
        <v>958.2</v>
      </c>
      <c r="K166" s="187">
        <f t="shared" si="15"/>
        <v>46.970588235294116</v>
      </c>
      <c r="L166" s="187">
        <f t="shared" si="16"/>
        <v>1081.8</v>
      </c>
    </row>
    <row r="167" spans="2:12" ht="15">
      <c r="B167" s="82" t="s">
        <v>60</v>
      </c>
      <c r="C167" s="179"/>
      <c r="D167" s="80" t="s">
        <v>490</v>
      </c>
      <c r="E167" s="80" t="s">
        <v>491</v>
      </c>
      <c r="F167" s="80" t="s">
        <v>103</v>
      </c>
      <c r="G167" s="80" t="s">
        <v>104</v>
      </c>
      <c r="H167" s="80"/>
      <c r="I167" s="187">
        <f t="shared" si="17"/>
        <v>2040</v>
      </c>
      <c r="J167" s="187">
        <f t="shared" si="17"/>
        <v>958.2</v>
      </c>
      <c r="K167" s="187">
        <f t="shared" si="15"/>
        <v>46.970588235294116</v>
      </c>
      <c r="L167" s="187">
        <f t="shared" si="16"/>
        <v>1081.8</v>
      </c>
    </row>
    <row r="168" spans="2:12" ht="30">
      <c r="B168" s="82" t="s">
        <v>299</v>
      </c>
      <c r="C168" s="179"/>
      <c r="D168" s="80" t="s">
        <v>490</v>
      </c>
      <c r="E168" s="80" t="s">
        <v>491</v>
      </c>
      <c r="F168" s="80" t="s">
        <v>103</v>
      </c>
      <c r="G168" s="80" t="s">
        <v>298</v>
      </c>
      <c r="H168" s="80"/>
      <c r="I168" s="187">
        <f t="shared" si="17"/>
        <v>2040</v>
      </c>
      <c r="J168" s="187">
        <f t="shared" si="17"/>
        <v>958.2</v>
      </c>
      <c r="K168" s="187">
        <f t="shared" si="15"/>
        <v>46.970588235294116</v>
      </c>
      <c r="L168" s="187">
        <f t="shared" si="16"/>
        <v>1081.8</v>
      </c>
    </row>
    <row r="169" spans="2:12" ht="15">
      <c r="B169" s="82" t="s">
        <v>512</v>
      </c>
      <c r="C169" s="155"/>
      <c r="D169" s="80" t="s">
        <v>490</v>
      </c>
      <c r="E169" s="80" t="s">
        <v>491</v>
      </c>
      <c r="F169" s="80" t="s">
        <v>103</v>
      </c>
      <c r="G169" s="80" t="s">
        <v>298</v>
      </c>
      <c r="H169" s="80">
        <v>2</v>
      </c>
      <c r="I169" s="187">
        <v>2040</v>
      </c>
      <c r="J169" s="187">
        <v>958.2</v>
      </c>
      <c r="K169" s="187">
        <f t="shared" si="15"/>
        <v>46.970588235294116</v>
      </c>
      <c r="L169" s="187">
        <f t="shared" si="16"/>
        <v>1081.8</v>
      </c>
    </row>
    <row r="170" spans="2:12" ht="15">
      <c r="B170" s="82" t="s">
        <v>445</v>
      </c>
      <c r="C170" s="155"/>
      <c r="D170" s="80" t="s">
        <v>490</v>
      </c>
      <c r="E170" s="80" t="s">
        <v>492</v>
      </c>
      <c r="F170" s="173"/>
      <c r="G170" s="80"/>
      <c r="H170" s="80"/>
      <c r="I170" s="187">
        <f>I171</f>
        <v>4880</v>
      </c>
      <c r="J170" s="187">
        <f>J171</f>
        <v>2934</v>
      </c>
      <c r="K170" s="187">
        <f t="shared" si="15"/>
        <v>60.12295081967213</v>
      </c>
      <c r="L170" s="187">
        <f t="shared" si="16"/>
        <v>1946</v>
      </c>
    </row>
    <row r="171" spans="2:12" ht="15">
      <c r="B171" s="82" t="s">
        <v>514</v>
      </c>
      <c r="C171" s="155"/>
      <c r="D171" s="80" t="s">
        <v>490</v>
      </c>
      <c r="E171" s="80" t="s">
        <v>492</v>
      </c>
      <c r="F171" s="80" t="s">
        <v>515</v>
      </c>
      <c r="G171" s="80"/>
      <c r="H171" s="80"/>
      <c r="I171" s="187">
        <f>I172+I176</f>
        <v>4880</v>
      </c>
      <c r="J171" s="187">
        <f>J172+J176</f>
        <v>2934</v>
      </c>
      <c r="K171" s="187">
        <f t="shared" si="15"/>
        <v>60.12295081967213</v>
      </c>
      <c r="L171" s="187">
        <f t="shared" si="16"/>
        <v>1946</v>
      </c>
    </row>
    <row r="172" spans="2:12" ht="90">
      <c r="B172" s="82" t="s">
        <v>161</v>
      </c>
      <c r="C172" s="155"/>
      <c r="D172" s="80" t="s">
        <v>490</v>
      </c>
      <c r="E172" s="80" t="s">
        <v>492</v>
      </c>
      <c r="F172" s="173" t="s">
        <v>160</v>
      </c>
      <c r="G172" s="80"/>
      <c r="H172" s="80"/>
      <c r="I172" s="187">
        <f aca="true" t="shared" si="18" ref="I172:J174">I173</f>
        <v>4865</v>
      </c>
      <c r="J172" s="187">
        <f t="shared" si="18"/>
        <v>2919</v>
      </c>
      <c r="K172" s="187">
        <f t="shared" si="15"/>
        <v>60</v>
      </c>
      <c r="L172" s="187">
        <f t="shared" si="16"/>
        <v>1946</v>
      </c>
    </row>
    <row r="173" spans="2:12" ht="15">
      <c r="B173" s="82" t="s">
        <v>60</v>
      </c>
      <c r="C173" s="155"/>
      <c r="D173" s="80" t="s">
        <v>490</v>
      </c>
      <c r="E173" s="80" t="s">
        <v>492</v>
      </c>
      <c r="F173" s="173" t="s">
        <v>160</v>
      </c>
      <c r="G173" s="80" t="s">
        <v>104</v>
      </c>
      <c r="H173" s="80"/>
      <c r="I173" s="187">
        <f t="shared" si="18"/>
        <v>4865</v>
      </c>
      <c r="J173" s="187">
        <f t="shared" si="18"/>
        <v>2919</v>
      </c>
      <c r="K173" s="187">
        <f t="shared" si="15"/>
        <v>60</v>
      </c>
      <c r="L173" s="187">
        <f t="shared" si="16"/>
        <v>1946</v>
      </c>
    </row>
    <row r="174" spans="2:12" ht="30">
      <c r="B174" s="82" t="s">
        <v>299</v>
      </c>
      <c r="C174" s="155"/>
      <c r="D174" s="80" t="s">
        <v>490</v>
      </c>
      <c r="E174" s="80" t="s">
        <v>492</v>
      </c>
      <c r="F174" s="173" t="s">
        <v>160</v>
      </c>
      <c r="G174" s="80" t="s">
        <v>298</v>
      </c>
      <c r="H174" s="80"/>
      <c r="I174" s="187">
        <f t="shared" si="18"/>
        <v>4865</v>
      </c>
      <c r="J174" s="187">
        <f t="shared" si="18"/>
        <v>2919</v>
      </c>
      <c r="K174" s="187">
        <f t="shared" si="15"/>
        <v>60</v>
      </c>
      <c r="L174" s="187">
        <f t="shared" si="16"/>
        <v>1946</v>
      </c>
    </row>
    <row r="175" spans="2:12" ht="15">
      <c r="B175" s="82" t="s">
        <v>499</v>
      </c>
      <c r="C175" s="155"/>
      <c r="D175" s="80" t="s">
        <v>490</v>
      </c>
      <c r="E175" s="80" t="s">
        <v>492</v>
      </c>
      <c r="F175" s="173" t="s">
        <v>160</v>
      </c>
      <c r="G175" s="80" t="s">
        <v>298</v>
      </c>
      <c r="H175" s="80" t="s">
        <v>506</v>
      </c>
      <c r="I175" s="187">
        <v>4865</v>
      </c>
      <c r="J175" s="187">
        <v>2919</v>
      </c>
      <c r="K175" s="187">
        <f t="shared" si="15"/>
        <v>60</v>
      </c>
      <c r="L175" s="187">
        <f t="shared" si="16"/>
        <v>1946</v>
      </c>
    </row>
    <row r="176" spans="2:12" ht="30">
      <c r="B176" s="82" t="s">
        <v>138</v>
      </c>
      <c r="C176" s="155"/>
      <c r="D176" s="80" t="s">
        <v>490</v>
      </c>
      <c r="E176" s="80" t="s">
        <v>492</v>
      </c>
      <c r="F176" s="173" t="s">
        <v>366</v>
      </c>
      <c r="G176" s="80"/>
      <c r="H176" s="80"/>
      <c r="I176" s="187">
        <f aca="true" t="shared" si="19" ref="I176:J178">I177</f>
        <v>15</v>
      </c>
      <c r="J176" s="187">
        <f t="shared" si="19"/>
        <v>15</v>
      </c>
      <c r="K176" s="187">
        <f t="shared" si="15"/>
        <v>100</v>
      </c>
      <c r="L176" s="187">
        <f t="shared" si="16"/>
        <v>0</v>
      </c>
    </row>
    <row r="177" spans="2:12" ht="15">
      <c r="B177" s="82" t="s">
        <v>529</v>
      </c>
      <c r="C177" s="155"/>
      <c r="D177" s="80" t="s">
        <v>490</v>
      </c>
      <c r="E177" s="80" t="s">
        <v>492</v>
      </c>
      <c r="F177" s="173" t="s">
        <v>366</v>
      </c>
      <c r="G177" s="80" t="s">
        <v>287</v>
      </c>
      <c r="H177" s="80"/>
      <c r="I177" s="187">
        <f t="shared" si="19"/>
        <v>15</v>
      </c>
      <c r="J177" s="187">
        <f t="shared" si="19"/>
        <v>15</v>
      </c>
      <c r="K177" s="187">
        <f t="shared" si="15"/>
        <v>100</v>
      </c>
      <c r="L177" s="187">
        <f t="shared" si="16"/>
        <v>0</v>
      </c>
    </row>
    <row r="178" spans="2:12" ht="15">
      <c r="B178" s="82" t="s">
        <v>378</v>
      </c>
      <c r="C178" s="155"/>
      <c r="D178" s="80" t="s">
        <v>490</v>
      </c>
      <c r="E178" s="80" t="s">
        <v>492</v>
      </c>
      <c r="F178" s="173" t="s">
        <v>366</v>
      </c>
      <c r="G178" s="80" t="s">
        <v>379</v>
      </c>
      <c r="H178" s="80"/>
      <c r="I178" s="187">
        <f t="shared" si="19"/>
        <v>15</v>
      </c>
      <c r="J178" s="187">
        <f t="shared" si="19"/>
        <v>15</v>
      </c>
      <c r="K178" s="187">
        <f t="shared" si="15"/>
        <v>100</v>
      </c>
      <c r="L178" s="187">
        <f t="shared" si="16"/>
        <v>0</v>
      </c>
    </row>
    <row r="179" spans="2:12" ht="15">
      <c r="B179" s="82" t="s">
        <v>512</v>
      </c>
      <c r="C179" s="155"/>
      <c r="D179" s="80" t="s">
        <v>490</v>
      </c>
      <c r="E179" s="80" t="s">
        <v>492</v>
      </c>
      <c r="F179" s="173" t="s">
        <v>366</v>
      </c>
      <c r="G179" s="80" t="s">
        <v>379</v>
      </c>
      <c r="H179" s="80" t="s">
        <v>503</v>
      </c>
      <c r="I179" s="187">
        <v>15</v>
      </c>
      <c r="J179" s="187">
        <v>15</v>
      </c>
      <c r="K179" s="187">
        <f t="shared" si="15"/>
        <v>100</v>
      </c>
      <c r="L179" s="187">
        <f t="shared" si="16"/>
        <v>0</v>
      </c>
    </row>
    <row r="180" spans="2:12" ht="15.75">
      <c r="B180" s="90" t="s">
        <v>279</v>
      </c>
      <c r="C180" s="154" t="s">
        <v>280</v>
      </c>
      <c r="D180" s="80"/>
      <c r="E180" s="80"/>
      <c r="F180" s="80"/>
      <c r="G180" s="80"/>
      <c r="H180" s="80"/>
      <c r="I180" s="197">
        <f>I182</f>
        <v>1544.8</v>
      </c>
      <c r="J180" s="197">
        <f>J182</f>
        <v>888.7</v>
      </c>
      <c r="K180" s="197">
        <f t="shared" si="15"/>
        <v>57.52848265147592</v>
      </c>
      <c r="L180" s="197">
        <f t="shared" si="16"/>
        <v>656.0999999999999</v>
      </c>
    </row>
    <row r="181" spans="2:12" ht="15.75">
      <c r="B181" s="82" t="s">
        <v>512</v>
      </c>
      <c r="C181" s="154"/>
      <c r="D181" s="78"/>
      <c r="E181" s="80"/>
      <c r="F181" s="80"/>
      <c r="G181" s="80"/>
      <c r="H181" s="140">
        <v>2</v>
      </c>
      <c r="I181" s="187">
        <f>I188+I194+I198+I201+I204+I210+I213+I216+I222</f>
        <v>1544.7999999999997</v>
      </c>
      <c r="J181" s="187">
        <f>J188+J194+J198+J201+J204+J210+J213+J216+J222</f>
        <v>888.7</v>
      </c>
      <c r="K181" s="187">
        <f t="shared" si="15"/>
        <v>57.52848265147593</v>
      </c>
      <c r="L181" s="187">
        <f t="shared" si="16"/>
        <v>656.0999999999997</v>
      </c>
    </row>
    <row r="182" spans="2:12" ht="15.75">
      <c r="B182" s="82" t="s">
        <v>429</v>
      </c>
      <c r="C182" s="154"/>
      <c r="D182" s="80" t="s">
        <v>472</v>
      </c>
      <c r="E182" s="80"/>
      <c r="F182" s="80"/>
      <c r="G182" s="80"/>
      <c r="H182" s="140"/>
      <c r="I182" s="187">
        <f>I183+I189+I205+I217</f>
        <v>1544.8</v>
      </c>
      <c r="J182" s="187">
        <f>J183+J189+J205+J217</f>
        <v>888.7</v>
      </c>
      <c r="K182" s="187">
        <f t="shared" si="15"/>
        <v>57.52848265147592</v>
      </c>
      <c r="L182" s="187">
        <f t="shared" si="16"/>
        <v>656.0999999999999</v>
      </c>
    </row>
    <row r="183" spans="2:12" ht="30">
      <c r="B183" s="82" t="s">
        <v>212</v>
      </c>
      <c r="C183" s="179"/>
      <c r="D183" s="80" t="s">
        <v>472</v>
      </c>
      <c r="E183" s="80" t="s">
        <v>473</v>
      </c>
      <c r="F183" s="80"/>
      <c r="G183" s="80"/>
      <c r="H183" s="80"/>
      <c r="I183" s="187">
        <f aca="true" t="shared" si="20" ref="I183:J187">I184</f>
        <v>828.8</v>
      </c>
      <c r="J183" s="187">
        <f t="shared" si="20"/>
        <v>555.1</v>
      </c>
      <c r="K183" s="187">
        <f t="shared" si="15"/>
        <v>66.97635135135135</v>
      </c>
      <c r="L183" s="187">
        <f t="shared" si="16"/>
        <v>273.69999999999993</v>
      </c>
    </row>
    <row r="184" spans="2:12" ht="15">
      <c r="B184" s="82" t="s">
        <v>514</v>
      </c>
      <c r="C184" s="180"/>
      <c r="D184" s="80" t="s">
        <v>472</v>
      </c>
      <c r="E184" s="80" t="s">
        <v>473</v>
      </c>
      <c r="F184" s="80" t="s">
        <v>515</v>
      </c>
      <c r="G184" s="80"/>
      <c r="H184" s="80"/>
      <c r="I184" s="187">
        <f t="shared" si="20"/>
        <v>828.8</v>
      </c>
      <c r="J184" s="187">
        <f t="shared" si="20"/>
        <v>555.1</v>
      </c>
      <c r="K184" s="187">
        <f t="shared" si="15"/>
        <v>66.97635135135135</v>
      </c>
      <c r="L184" s="187">
        <f t="shared" si="16"/>
        <v>273.69999999999993</v>
      </c>
    </row>
    <row r="185" spans="2:12" ht="30">
      <c r="B185" s="82" t="s">
        <v>136</v>
      </c>
      <c r="C185" s="179"/>
      <c r="D185" s="80" t="s">
        <v>472</v>
      </c>
      <c r="E185" s="80" t="s">
        <v>473</v>
      </c>
      <c r="F185" s="80" t="s">
        <v>516</v>
      </c>
      <c r="G185" s="80"/>
      <c r="H185" s="80"/>
      <c r="I185" s="187">
        <f t="shared" si="20"/>
        <v>828.8</v>
      </c>
      <c r="J185" s="187">
        <f t="shared" si="20"/>
        <v>555.1</v>
      </c>
      <c r="K185" s="187">
        <f t="shared" si="15"/>
        <v>66.97635135135135</v>
      </c>
      <c r="L185" s="187">
        <f t="shared" si="16"/>
        <v>273.69999999999993</v>
      </c>
    </row>
    <row r="186" spans="2:12" ht="60">
      <c r="B186" s="82" t="s">
        <v>517</v>
      </c>
      <c r="C186" s="179"/>
      <c r="D186" s="80" t="s">
        <v>472</v>
      </c>
      <c r="E186" s="80" t="s">
        <v>473</v>
      </c>
      <c r="F186" s="80" t="s">
        <v>516</v>
      </c>
      <c r="G186" s="80" t="s">
        <v>347</v>
      </c>
      <c r="H186" s="80"/>
      <c r="I186" s="187">
        <f t="shared" si="20"/>
        <v>828.8</v>
      </c>
      <c r="J186" s="187">
        <f t="shared" si="20"/>
        <v>555.1</v>
      </c>
      <c r="K186" s="187">
        <f t="shared" si="15"/>
        <v>66.97635135135135</v>
      </c>
      <c r="L186" s="187">
        <f t="shared" si="16"/>
        <v>273.69999999999993</v>
      </c>
    </row>
    <row r="187" spans="2:12" ht="30">
      <c r="B187" s="82" t="s">
        <v>518</v>
      </c>
      <c r="C187" s="179"/>
      <c r="D187" s="80" t="s">
        <v>472</v>
      </c>
      <c r="E187" s="80" t="s">
        <v>473</v>
      </c>
      <c r="F187" s="80" t="s">
        <v>516</v>
      </c>
      <c r="G187" s="80" t="s">
        <v>519</v>
      </c>
      <c r="H187" s="80"/>
      <c r="I187" s="187">
        <f t="shared" si="20"/>
        <v>828.8</v>
      </c>
      <c r="J187" s="187">
        <f t="shared" si="20"/>
        <v>555.1</v>
      </c>
      <c r="K187" s="187">
        <f t="shared" si="15"/>
        <v>66.97635135135135</v>
      </c>
      <c r="L187" s="187">
        <f t="shared" si="16"/>
        <v>273.69999999999993</v>
      </c>
    </row>
    <row r="188" spans="2:12" ht="15">
      <c r="B188" s="82" t="s">
        <v>512</v>
      </c>
      <c r="C188" s="179"/>
      <c r="D188" s="80" t="s">
        <v>472</v>
      </c>
      <c r="E188" s="80" t="s">
        <v>473</v>
      </c>
      <c r="F188" s="80" t="s">
        <v>516</v>
      </c>
      <c r="G188" s="80" t="s">
        <v>519</v>
      </c>
      <c r="H188" s="80">
        <v>2</v>
      </c>
      <c r="I188" s="187">
        <v>828.8</v>
      </c>
      <c r="J188" s="187">
        <v>555.1</v>
      </c>
      <c r="K188" s="187">
        <f t="shared" si="15"/>
        <v>66.97635135135135</v>
      </c>
      <c r="L188" s="187">
        <f t="shared" si="16"/>
        <v>273.69999999999993</v>
      </c>
    </row>
    <row r="189" spans="2:12" ht="45">
      <c r="B189" s="82" t="s">
        <v>520</v>
      </c>
      <c r="C189" s="155"/>
      <c r="D189" s="80" t="s">
        <v>472</v>
      </c>
      <c r="E189" s="80" t="s">
        <v>474</v>
      </c>
      <c r="F189" s="155"/>
      <c r="G189" s="80"/>
      <c r="H189" s="80"/>
      <c r="I189" s="187">
        <f>I190</f>
        <v>339.20000000000005</v>
      </c>
      <c r="J189" s="187">
        <f>J190</f>
        <v>132.20000000000002</v>
      </c>
      <c r="K189" s="187">
        <f t="shared" si="15"/>
        <v>38.97405660377358</v>
      </c>
      <c r="L189" s="187">
        <f t="shared" si="16"/>
        <v>207.00000000000003</v>
      </c>
    </row>
    <row r="190" spans="2:12" ht="15">
      <c r="B190" s="82" t="s">
        <v>514</v>
      </c>
      <c r="C190" s="155"/>
      <c r="D190" s="80" t="s">
        <v>472</v>
      </c>
      <c r="E190" s="80" t="s">
        <v>474</v>
      </c>
      <c r="F190" s="155" t="s">
        <v>515</v>
      </c>
      <c r="G190" s="80"/>
      <c r="H190" s="80"/>
      <c r="I190" s="187">
        <f>I191+I195</f>
        <v>339.20000000000005</v>
      </c>
      <c r="J190" s="187">
        <f>J191+J195</f>
        <v>132.20000000000002</v>
      </c>
      <c r="K190" s="187">
        <f t="shared" si="15"/>
        <v>38.97405660377358</v>
      </c>
      <c r="L190" s="187">
        <f t="shared" si="16"/>
        <v>207.00000000000003</v>
      </c>
    </row>
    <row r="191" spans="2:12" ht="15">
      <c r="B191" s="82" t="s">
        <v>407</v>
      </c>
      <c r="C191" s="179"/>
      <c r="D191" s="80" t="s">
        <v>472</v>
      </c>
      <c r="E191" s="80" t="s">
        <v>474</v>
      </c>
      <c r="F191" s="155" t="s">
        <v>521</v>
      </c>
      <c r="G191" s="80"/>
      <c r="H191" s="80"/>
      <c r="I191" s="187">
        <f aca="true" t="shared" si="21" ref="I191:J193">I192</f>
        <v>78.4</v>
      </c>
      <c r="J191" s="187">
        <f t="shared" si="21"/>
        <v>19.3</v>
      </c>
      <c r="K191" s="187">
        <f t="shared" si="15"/>
        <v>24.61734693877551</v>
      </c>
      <c r="L191" s="187">
        <f t="shared" si="16"/>
        <v>59.10000000000001</v>
      </c>
    </row>
    <row r="192" spans="2:12" ht="60">
      <c r="B192" s="82" t="s">
        <v>517</v>
      </c>
      <c r="C192" s="179"/>
      <c r="D192" s="80" t="s">
        <v>472</v>
      </c>
      <c r="E192" s="80" t="s">
        <v>474</v>
      </c>
      <c r="F192" s="155" t="s">
        <v>521</v>
      </c>
      <c r="G192" s="80" t="s">
        <v>347</v>
      </c>
      <c r="H192" s="80"/>
      <c r="I192" s="187">
        <f t="shared" si="21"/>
        <v>78.4</v>
      </c>
      <c r="J192" s="187">
        <f t="shared" si="21"/>
        <v>19.3</v>
      </c>
      <c r="K192" s="187">
        <f t="shared" si="15"/>
        <v>24.61734693877551</v>
      </c>
      <c r="L192" s="187">
        <f t="shared" si="16"/>
        <v>59.10000000000001</v>
      </c>
    </row>
    <row r="193" spans="2:12" ht="30">
      <c r="B193" s="82" t="s">
        <v>518</v>
      </c>
      <c r="C193" s="179"/>
      <c r="D193" s="80" t="s">
        <v>472</v>
      </c>
      <c r="E193" s="80" t="s">
        <v>474</v>
      </c>
      <c r="F193" s="155" t="s">
        <v>521</v>
      </c>
      <c r="G193" s="80" t="s">
        <v>519</v>
      </c>
      <c r="H193" s="80"/>
      <c r="I193" s="187">
        <f t="shared" si="21"/>
        <v>78.4</v>
      </c>
      <c r="J193" s="187">
        <f t="shared" si="21"/>
        <v>19.3</v>
      </c>
      <c r="K193" s="187">
        <f t="shared" si="15"/>
        <v>24.61734693877551</v>
      </c>
      <c r="L193" s="187">
        <f t="shared" si="16"/>
        <v>59.10000000000001</v>
      </c>
    </row>
    <row r="194" spans="2:12" ht="15">
      <c r="B194" s="82" t="s">
        <v>512</v>
      </c>
      <c r="C194" s="179"/>
      <c r="D194" s="80" t="s">
        <v>472</v>
      </c>
      <c r="E194" s="80" t="s">
        <v>474</v>
      </c>
      <c r="F194" s="155" t="s">
        <v>521</v>
      </c>
      <c r="G194" s="80" t="s">
        <v>519</v>
      </c>
      <c r="H194" s="80">
        <v>2</v>
      </c>
      <c r="I194" s="187">
        <v>78.4</v>
      </c>
      <c r="J194" s="187">
        <v>19.3</v>
      </c>
      <c r="K194" s="187">
        <f t="shared" si="15"/>
        <v>24.61734693877551</v>
      </c>
      <c r="L194" s="187">
        <f t="shared" si="16"/>
        <v>59.10000000000001</v>
      </c>
    </row>
    <row r="195" spans="2:12" ht="30">
      <c r="B195" s="82" t="s">
        <v>522</v>
      </c>
      <c r="C195" s="179"/>
      <c r="D195" s="80" t="s">
        <v>472</v>
      </c>
      <c r="E195" s="80" t="s">
        <v>474</v>
      </c>
      <c r="F195" s="155" t="s">
        <v>523</v>
      </c>
      <c r="G195" s="80"/>
      <c r="H195" s="80"/>
      <c r="I195" s="187">
        <f>I196+I199+I202</f>
        <v>260.8</v>
      </c>
      <c r="J195" s="187">
        <f>J196+J199+J202</f>
        <v>112.9</v>
      </c>
      <c r="K195" s="187">
        <f t="shared" si="15"/>
        <v>43.2898773006135</v>
      </c>
      <c r="L195" s="187">
        <f t="shared" si="16"/>
        <v>147.9</v>
      </c>
    </row>
    <row r="196" spans="2:12" ht="60">
      <c r="B196" s="82" t="s">
        <v>517</v>
      </c>
      <c r="C196" s="179"/>
      <c r="D196" s="80" t="s">
        <v>472</v>
      </c>
      <c r="E196" s="80" t="s">
        <v>474</v>
      </c>
      <c r="F196" s="155" t="s">
        <v>523</v>
      </c>
      <c r="G196" s="80" t="s">
        <v>347</v>
      </c>
      <c r="H196" s="80"/>
      <c r="I196" s="187">
        <f>I197</f>
        <v>242.3</v>
      </c>
      <c r="J196" s="187">
        <f>J197</f>
        <v>108.2</v>
      </c>
      <c r="K196" s="187">
        <f t="shared" si="15"/>
        <v>44.6553858852662</v>
      </c>
      <c r="L196" s="187">
        <f t="shared" si="16"/>
        <v>134.10000000000002</v>
      </c>
    </row>
    <row r="197" spans="2:12" ht="30">
      <c r="B197" s="82" t="s">
        <v>518</v>
      </c>
      <c r="C197" s="179"/>
      <c r="D197" s="80" t="s">
        <v>472</v>
      </c>
      <c r="E197" s="80" t="s">
        <v>474</v>
      </c>
      <c r="F197" s="155" t="s">
        <v>523</v>
      </c>
      <c r="G197" s="80" t="s">
        <v>519</v>
      </c>
      <c r="H197" s="80"/>
      <c r="I197" s="187">
        <f>I198</f>
        <v>242.3</v>
      </c>
      <c r="J197" s="187">
        <f>J198</f>
        <v>108.2</v>
      </c>
      <c r="K197" s="187">
        <f t="shared" si="15"/>
        <v>44.6553858852662</v>
      </c>
      <c r="L197" s="187">
        <f t="shared" si="16"/>
        <v>134.10000000000002</v>
      </c>
    </row>
    <row r="198" spans="2:12" ht="15">
      <c r="B198" s="82" t="s">
        <v>512</v>
      </c>
      <c r="C198" s="179"/>
      <c r="D198" s="80" t="s">
        <v>472</v>
      </c>
      <c r="E198" s="80" t="s">
        <v>474</v>
      </c>
      <c r="F198" s="155" t="s">
        <v>523</v>
      </c>
      <c r="G198" s="80" t="s">
        <v>519</v>
      </c>
      <c r="H198" s="80">
        <v>2</v>
      </c>
      <c r="I198" s="187">
        <v>242.3</v>
      </c>
      <c r="J198" s="187">
        <v>108.2</v>
      </c>
      <c r="K198" s="187">
        <f t="shared" si="15"/>
        <v>44.6553858852662</v>
      </c>
      <c r="L198" s="187">
        <f t="shared" si="16"/>
        <v>134.10000000000002</v>
      </c>
    </row>
    <row r="199" spans="2:12" ht="30">
      <c r="B199" s="82" t="s">
        <v>524</v>
      </c>
      <c r="C199" s="155"/>
      <c r="D199" s="80" t="s">
        <v>472</v>
      </c>
      <c r="E199" s="80" t="s">
        <v>474</v>
      </c>
      <c r="F199" s="155" t="s">
        <v>523</v>
      </c>
      <c r="G199" s="80" t="s">
        <v>525</v>
      </c>
      <c r="H199" s="80"/>
      <c r="I199" s="187">
        <f>I200</f>
        <v>16.8</v>
      </c>
      <c r="J199" s="187">
        <f>J200</f>
        <v>3</v>
      </c>
      <c r="K199" s="187">
        <f t="shared" si="15"/>
        <v>17.857142857142858</v>
      </c>
      <c r="L199" s="187">
        <f t="shared" si="16"/>
        <v>13.8</v>
      </c>
    </row>
    <row r="200" spans="2:12" ht="30">
      <c r="B200" s="82" t="s">
        <v>526</v>
      </c>
      <c r="C200" s="155"/>
      <c r="D200" s="80" t="s">
        <v>472</v>
      </c>
      <c r="E200" s="80" t="s">
        <v>474</v>
      </c>
      <c r="F200" s="155" t="s">
        <v>523</v>
      </c>
      <c r="G200" s="80" t="s">
        <v>527</v>
      </c>
      <c r="H200" s="80"/>
      <c r="I200" s="187">
        <f>I201</f>
        <v>16.8</v>
      </c>
      <c r="J200" s="187">
        <f>J201</f>
        <v>3</v>
      </c>
      <c r="K200" s="187">
        <f t="shared" si="15"/>
        <v>17.857142857142858</v>
      </c>
      <c r="L200" s="187">
        <f t="shared" si="16"/>
        <v>13.8</v>
      </c>
    </row>
    <row r="201" spans="2:12" ht="15">
      <c r="B201" s="82" t="s">
        <v>512</v>
      </c>
      <c r="C201" s="179"/>
      <c r="D201" s="80" t="s">
        <v>472</v>
      </c>
      <c r="E201" s="80" t="s">
        <v>474</v>
      </c>
      <c r="F201" s="155" t="s">
        <v>523</v>
      </c>
      <c r="G201" s="80" t="s">
        <v>527</v>
      </c>
      <c r="H201" s="80">
        <v>2</v>
      </c>
      <c r="I201" s="187">
        <v>16.8</v>
      </c>
      <c r="J201" s="187">
        <v>3</v>
      </c>
      <c r="K201" s="187">
        <f t="shared" si="15"/>
        <v>17.857142857142858</v>
      </c>
      <c r="L201" s="187">
        <f t="shared" si="16"/>
        <v>13.8</v>
      </c>
    </row>
    <row r="202" spans="2:12" ht="15">
      <c r="B202" s="82" t="s">
        <v>529</v>
      </c>
      <c r="C202" s="179"/>
      <c r="D202" s="80" t="s">
        <v>472</v>
      </c>
      <c r="E202" s="80" t="s">
        <v>474</v>
      </c>
      <c r="F202" s="155" t="s">
        <v>523</v>
      </c>
      <c r="G202" s="80" t="s">
        <v>287</v>
      </c>
      <c r="H202" s="80"/>
      <c r="I202" s="187">
        <f>I203</f>
        <v>1.7</v>
      </c>
      <c r="J202" s="187">
        <f>J203</f>
        <v>1.7</v>
      </c>
      <c r="K202" s="187">
        <f t="shared" si="15"/>
        <v>100</v>
      </c>
      <c r="L202" s="187">
        <f t="shared" si="16"/>
        <v>0</v>
      </c>
    </row>
    <row r="203" spans="2:12" ht="15">
      <c r="B203" s="82" t="s">
        <v>530</v>
      </c>
      <c r="C203" s="179"/>
      <c r="D203" s="80" t="s">
        <v>472</v>
      </c>
      <c r="E203" s="80" t="s">
        <v>474</v>
      </c>
      <c r="F203" s="155" t="s">
        <v>523</v>
      </c>
      <c r="G203" s="80" t="s">
        <v>531</v>
      </c>
      <c r="H203" s="80"/>
      <c r="I203" s="187">
        <f>I204</f>
        <v>1.7</v>
      </c>
      <c r="J203" s="187">
        <f>J204</f>
        <v>1.7</v>
      </c>
      <c r="K203" s="187">
        <f t="shared" si="15"/>
        <v>100</v>
      </c>
      <c r="L203" s="187">
        <f t="shared" si="16"/>
        <v>0</v>
      </c>
    </row>
    <row r="204" spans="2:12" ht="15">
      <c r="B204" s="82" t="s">
        <v>512</v>
      </c>
      <c r="C204" s="179"/>
      <c r="D204" s="80" t="s">
        <v>472</v>
      </c>
      <c r="E204" s="80" t="s">
        <v>474</v>
      </c>
      <c r="F204" s="155" t="s">
        <v>523</v>
      </c>
      <c r="G204" s="80" t="s">
        <v>531</v>
      </c>
      <c r="H204" s="80" t="s">
        <v>503</v>
      </c>
      <c r="I204" s="187">
        <v>1.7</v>
      </c>
      <c r="J204" s="187">
        <v>1.7</v>
      </c>
      <c r="K204" s="187">
        <f t="shared" si="15"/>
        <v>100</v>
      </c>
      <c r="L204" s="187">
        <f t="shared" si="16"/>
        <v>0</v>
      </c>
    </row>
    <row r="205" spans="2:12" ht="30">
      <c r="B205" s="82" t="s">
        <v>213</v>
      </c>
      <c r="C205" s="180"/>
      <c r="D205" s="80" t="s">
        <v>472</v>
      </c>
      <c r="E205" s="80" t="s">
        <v>476</v>
      </c>
      <c r="F205" s="80"/>
      <c r="G205" s="80"/>
      <c r="H205" s="80"/>
      <c r="I205" s="187">
        <f>I206</f>
        <v>330.70000000000005</v>
      </c>
      <c r="J205" s="187">
        <f>J206</f>
        <v>167.9</v>
      </c>
      <c r="K205" s="187">
        <f t="shared" si="15"/>
        <v>50.771091623828234</v>
      </c>
      <c r="L205" s="187">
        <f t="shared" si="16"/>
        <v>162.80000000000004</v>
      </c>
    </row>
    <row r="206" spans="2:12" ht="15">
      <c r="B206" s="82" t="s">
        <v>514</v>
      </c>
      <c r="C206" s="179"/>
      <c r="D206" s="80" t="s">
        <v>472</v>
      </c>
      <c r="E206" s="80" t="s">
        <v>476</v>
      </c>
      <c r="F206" s="155" t="s">
        <v>515</v>
      </c>
      <c r="G206" s="80"/>
      <c r="H206" s="80"/>
      <c r="I206" s="187">
        <f>I207</f>
        <v>330.70000000000005</v>
      </c>
      <c r="J206" s="187">
        <f>J207</f>
        <v>167.9</v>
      </c>
      <c r="K206" s="187">
        <f t="shared" si="15"/>
        <v>50.771091623828234</v>
      </c>
      <c r="L206" s="187">
        <f t="shared" si="16"/>
        <v>162.80000000000004</v>
      </c>
    </row>
    <row r="207" spans="2:12" ht="30">
      <c r="B207" s="82" t="s">
        <v>522</v>
      </c>
      <c r="C207" s="179"/>
      <c r="D207" s="80" t="s">
        <v>472</v>
      </c>
      <c r="E207" s="80" t="s">
        <v>476</v>
      </c>
      <c r="F207" s="155" t="s">
        <v>523</v>
      </c>
      <c r="G207" s="80"/>
      <c r="H207" s="80"/>
      <c r="I207" s="187">
        <f>I208+I211+I214</f>
        <v>330.70000000000005</v>
      </c>
      <c r="J207" s="187">
        <f>J208+J211+J214</f>
        <v>167.9</v>
      </c>
      <c r="K207" s="187">
        <f t="shared" si="15"/>
        <v>50.771091623828234</v>
      </c>
      <c r="L207" s="187">
        <f t="shared" si="16"/>
        <v>162.80000000000004</v>
      </c>
    </row>
    <row r="208" spans="2:12" ht="60">
      <c r="B208" s="82" t="s">
        <v>517</v>
      </c>
      <c r="C208" s="179"/>
      <c r="D208" s="80" t="s">
        <v>472</v>
      </c>
      <c r="E208" s="80" t="s">
        <v>476</v>
      </c>
      <c r="F208" s="155" t="s">
        <v>523</v>
      </c>
      <c r="G208" s="80" t="s">
        <v>347</v>
      </c>
      <c r="H208" s="80"/>
      <c r="I208" s="187">
        <f>I209</f>
        <v>320.5</v>
      </c>
      <c r="J208" s="187">
        <f>J209</f>
        <v>166.9</v>
      </c>
      <c r="K208" s="187">
        <f t="shared" si="15"/>
        <v>52.07488299531982</v>
      </c>
      <c r="L208" s="187">
        <f t="shared" si="16"/>
        <v>153.6</v>
      </c>
    </row>
    <row r="209" spans="2:12" ht="30">
      <c r="B209" s="82" t="s">
        <v>518</v>
      </c>
      <c r="C209" s="179"/>
      <c r="D209" s="80" t="s">
        <v>472</v>
      </c>
      <c r="E209" s="80" t="s">
        <v>476</v>
      </c>
      <c r="F209" s="155" t="s">
        <v>523</v>
      </c>
      <c r="G209" s="80" t="s">
        <v>519</v>
      </c>
      <c r="H209" s="80"/>
      <c r="I209" s="187">
        <f>I210</f>
        <v>320.5</v>
      </c>
      <c r="J209" s="187">
        <f>J210</f>
        <v>166.9</v>
      </c>
      <c r="K209" s="187">
        <f t="shared" si="15"/>
        <v>52.07488299531982</v>
      </c>
      <c r="L209" s="187">
        <f t="shared" si="16"/>
        <v>153.6</v>
      </c>
    </row>
    <row r="210" spans="2:12" ht="15">
      <c r="B210" s="82" t="s">
        <v>512</v>
      </c>
      <c r="C210" s="179"/>
      <c r="D210" s="80" t="s">
        <v>472</v>
      </c>
      <c r="E210" s="80" t="s">
        <v>476</v>
      </c>
      <c r="F210" s="155" t="s">
        <v>523</v>
      </c>
      <c r="G210" s="80" t="s">
        <v>519</v>
      </c>
      <c r="H210" s="80">
        <v>2</v>
      </c>
      <c r="I210" s="187">
        <v>320.5</v>
      </c>
      <c r="J210" s="187">
        <v>166.9</v>
      </c>
      <c r="K210" s="187">
        <f t="shared" si="15"/>
        <v>52.07488299531982</v>
      </c>
      <c r="L210" s="187">
        <f t="shared" si="16"/>
        <v>153.6</v>
      </c>
    </row>
    <row r="211" spans="2:12" ht="30">
      <c r="B211" s="82" t="s">
        <v>524</v>
      </c>
      <c r="C211" s="155"/>
      <c r="D211" s="80" t="s">
        <v>472</v>
      </c>
      <c r="E211" s="80" t="s">
        <v>476</v>
      </c>
      <c r="F211" s="155" t="s">
        <v>523</v>
      </c>
      <c r="G211" s="80" t="s">
        <v>525</v>
      </c>
      <c r="H211" s="80"/>
      <c r="I211" s="187">
        <f>I212</f>
        <v>10.1</v>
      </c>
      <c r="J211" s="187">
        <f>J212</f>
        <v>1</v>
      </c>
      <c r="K211" s="187">
        <f t="shared" si="15"/>
        <v>9.900990099009901</v>
      </c>
      <c r="L211" s="187">
        <f t="shared" si="16"/>
        <v>9.1</v>
      </c>
    </row>
    <row r="212" spans="2:12" ht="30">
      <c r="B212" s="82" t="s">
        <v>526</v>
      </c>
      <c r="C212" s="155"/>
      <c r="D212" s="80" t="s">
        <v>472</v>
      </c>
      <c r="E212" s="80" t="s">
        <v>476</v>
      </c>
      <c r="F212" s="155" t="s">
        <v>523</v>
      </c>
      <c r="G212" s="80" t="s">
        <v>527</v>
      </c>
      <c r="H212" s="80"/>
      <c r="I212" s="187">
        <f>I213</f>
        <v>10.1</v>
      </c>
      <c r="J212" s="187">
        <f>J213</f>
        <v>1</v>
      </c>
      <c r="K212" s="187">
        <f t="shared" si="15"/>
        <v>9.900990099009901</v>
      </c>
      <c r="L212" s="187">
        <f t="shared" si="16"/>
        <v>9.1</v>
      </c>
    </row>
    <row r="213" spans="2:12" ht="15">
      <c r="B213" s="82" t="s">
        <v>512</v>
      </c>
      <c r="C213" s="179"/>
      <c r="D213" s="80" t="s">
        <v>472</v>
      </c>
      <c r="E213" s="80" t="s">
        <v>476</v>
      </c>
      <c r="F213" s="155" t="s">
        <v>523</v>
      </c>
      <c r="G213" s="80" t="s">
        <v>527</v>
      </c>
      <c r="H213" s="80">
        <v>2</v>
      </c>
      <c r="I213" s="187">
        <v>10.1</v>
      </c>
      <c r="J213" s="187">
        <v>1</v>
      </c>
      <c r="K213" s="187">
        <f t="shared" si="15"/>
        <v>9.900990099009901</v>
      </c>
      <c r="L213" s="187">
        <f t="shared" si="16"/>
        <v>9.1</v>
      </c>
    </row>
    <row r="214" spans="2:12" ht="15">
      <c r="B214" s="82" t="s">
        <v>529</v>
      </c>
      <c r="C214" s="155"/>
      <c r="D214" s="80" t="s">
        <v>472</v>
      </c>
      <c r="E214" s="80" t="s">
        <v>476</v>
      </c>
      <c r="F214" s="155" t="s">
        <v>523</v>
      </c>
      <c r="G214" s="80" t="s">
        <v>287</v>
      </c>
      <c r="H214" s="80"/>
      <c r="I214" s="187">
        <f>I215</f>
        <v>0.1</v>
      </c>
      <c r="J214" s="187">
        <f>J215</f>
        <v>0</v>
      </c>
      <c r="K214" s="187">
        <f t="shared" si="15"/>
        <v>0</v>
      </c>
      <c r="L214" s="187">
        <f t="shared" si="16"/>
        <v>0.1</v>
      </c>
    </row>
    <row r="215" spans="2:12" ht="15">
      <c r="B215" s="82" t="s">
        <v>530</v>
      </c>
      <c r="C215" s="155"/>
      <c r="D215" s="80" t="s">
        <v>472</v>
      </c>
      <c r="E215" s="80" t="s">
        <v>476</v>
      </c>
      <c r="F215" s="155" t="s">
        <v>523</v>
      </c>
      <c r="G215" s="80" t="s">
        <v>531</v>
      </c>
      <c r="H215" s="80"/>
      <c r="I215" s="187">
        <f>I216</f>
        <v>0.1</v>
      </c>
      <c r="J215" s="187">
        <f>J216</f>
        <v>0</v>
      </c>
      <c r="K215" s="187">
        <f t="shared" si="15"/>
        <v>0</v>
      </c>
      <c r="L215" s="187">
        <f t="shared" si="16"/>
        <v>0.1</v>
      </c>
    </row>
    <row r="216" spans="2:12" ht="15">
      <c r="B216" s="82" t="s">
        <v>512</v>
      </c>
      <c r="C216" s="179"/>
      <c r="D216" s="80" t="s">
        <v>472</v>
      </c>
      <c r="E216" s="80" t="s">
        <v>476</v>
      </c>
      <c r="F216" s="155" t="s">
        <v>523</v>
      </c>
      <c r="G216" s="80" t="s">
        <v>531</v>
      </c>
      <c r="H216" s="80">
        <v>2</v>
      </c>
      <c r="I216" s="187">
        <v>0.1</v>
      </c>
      <c r="J216" s="187">
        <v>0</v>
      </c>
      <c r="K216" s="187">
        <f t="shared" si="15"/>
        <v>0</v>
      </c>
      <c r="L216" s="187">
        <f t="shared" si="16"/>
        <v>0.1</v>
      </c>
    </row>
    <row r="217" spans="2:12" ht="15">
      <c r="B217" s="82" t="s">
        <v>431</v>
      </c>
      <c r="C217" s="155"/>
      <c r="D217" s="80" t="s">
        <v>472</v>
      </c>
      <c r="E217" s="80" t="s">
        <v>453</v>
      </c>
      <c r="F217" s="155"/>
      <c r="G217" s="80"/>
      <c r="H217" s="80"/>
      <c r="I217" s="187">
        <f aca="true" t="shared" si="22" ref="I217:J221">I218</f>
        <v>46.1</v>
      </c>
      <c r="J217" s="187">
        <f t="shared" si="22"/>
        <v>33.5</v>
      </c>
      <c r="K217" s="187">
        <f t="shared" si="15"/>
        <v>72.66811279826464</v>
      </c>
      <c r="L217" s="187">
        <f t="shared" si="16"/>
        <v>12.600000000000001</v>
      </c>
    </row>
    <row r="218" spans="2:12" ht="15">
      <c r="B218" s="82" t="s">
        <v>514</v>
      </c>
      <c r="C218" s="155"/>
      <c r="D218" s="80" t="s">
        <v>472</v>
      </c>
      <c r="E218" s="80" t="s">
        <v>453</v>
      </c>
      <c r="F218" s="155" t="s">
        <v>515</v>
      </c>
      <c r="G218" s="80"/>
      <c r="H218" s="80"/>
      <c r="I218" s="187">
        <f t="shared" si="22"/>
        <v>46.1</v>
      </c>
      <c r="J218" s="187">
        <f t="shared" si="22"/>
        <v>33.5</v>
      </c>
      <c r="K218" s="187">
        <f t="shared" si="15"/>
        <v>72.66811279826464</v>
      </c>
      <c r="L218" s="187">
        <f t="shared" si="16"/>
        <v>12.600000000000001</v>
      </c>
    </row>
    <row r="219" spans="2:12" ht="30">
      <c r="B219" s="82" t="s">
        <v>140</v>
      </c>
      <c r="C219" s="155"/>
      <c r="D219" s="80" t="s">
        <v>472</v>
      </c>
      <c r="E219" s="80" t="s">
        <v>453</v>
      </c>
      <c r="F219" s="80" t="s">
        <v>539</v>
      </c>
      <c r="G219" s="80"/>
      <c r="H219" s="80"/>
      <c r="I219" s="187">
        <f t="shared" si="22"/>
        <v>46.1</v>
      </c>
      <c r="J219" s="187">
        <f t="shared" si="22"/>
        <v>33.5</v>
      </c>
      <c r="K219" s="187">
        <f t="shared" si="15"/>
        <v>72.66811279826464</v>
      </c>
      <c r="L219" s="187">
        <f t="shared" si="16"/>
        <v>12.600000000000001</v>
      </c>
    </row>
    <row r="220" spans="2:12" ht="15">
      <c r="B220" s="82" t="s">
        <v>529</v>
      </c>
      <c r="C220" s="179"/>
      <c r="D220" s="80" t="s">
        <v>472</v>
      </c>
      <c r="E220" s="80" t="s">
        <v>453</v>
      </c>
      <c r="F220" s="80" t="s">
        <v>539</v>
      </c>
      <c r="G220" s="80" t="s">
        <v>287</v>
      </c>
      <c r="H220" s="80"/>
      <c r="I220" s="187">
        <f t="shared" si="22"/>
        <v>46.1</v>
      </c>
      <c r="J220" s="187">
        <f t="shared" si="22"/>
        <v>33.5</v>
      </c>
      <c r="K220" s="187">
        <f aca="true" t="shared" si="23" ref="K220:K289">J220/I220*100</f>
        <v>72.66811279826464</v>
      </c>
      <c r="L220" s="187">
        <f aca="true" t="shared" si="24" ref="L220:L289">I220-J220</f>
        <v>12.600000000000001</v>
      </c>
    </row>
    <row r="221" spans="2:12" ht="15">
      <c r="B221" s="82" t="s">
        <v>540</v>
      </c>
      <c r="C221" s="179"/>
      <c r="D221" s="80" t="s">
        <v>472</v>
      </c>
      <c r="E221" s="80" t="s">
        <v>453</v>
      </c>
      <c r="F221" s="80" t="s">
        <v>539</v>
      </c>
      <c r="G221" s="80" t="s">
        <v>541</v>
      </c>
      <c r="H221" s="80"/>
      <c r="I221" s="187">
        <f t="shared" si="22"/>
        <v>46.1</v>
      </c>
      <c r="J221" s="187">
        <f t="shared" si="22"/>
        <v>33.5</v>
      </c>
      <c r="K221" s="187">
        <f t="shared" si="23"/>
        <v>72.66811279826464</v>
      </c>
      <c r="L221" s="187">
        <f t="shared" si="24"/>
        <v>12.600000000000001</v>
      </c>
    </row>
    <row r="222" spans="2:12" ht="15">
      <c r="B222" s="82" t="s">
        <v>512</v>
      </c>
      <c r="C222" s="179"/>
      <c r="D222" s="80" t="s">
        <v>472</v>
      </c>
      <c r="E222" s="80" t="s">
        <v>453</v>
      </c>
      <c r="F222" s="80" t="s">
        <v>539</v>
      </c>
      <c r="G222" s="80" t="s">
        <v>541</v>
      </c>
      <c r="H222" s="80">
        <v>2</v>
      </c>
      <c r="I222" s="187">
        <v>46.1</v>
      </c>
      <c r="J222" s="187">
        <v>33.5</v>
      </c>
      <c r="K222" s="187">
        <f t="shared" si="23"/>
        <v>72.66811279826464</v>
      </c>
      <c r="L222" s="187">
        <f t="shared" si="24"/>
        <v>12.600000000000001</v>
      </c>
    </row>
    <row r="223" spans="2:12" ht="15.75">
      <c r="B223" s="90" t="s">
        <v>289</v>
      </c>
      <c r="C223" s="154" t="s">
        <v>288</v>
      </c>
      <c r="D223" s="80"/>
      <c r="E223" s="80"/>
      <c r="F223" s="80"/>
      <c r="G223" s="80"/>
      <c r="H223" s="80"/>
      <c r="I223" s="197">
        <f>I227+I246+I253+I260+I273+I280+I266</f>
        <v>20718.5</v>
      </c>
      <c r="J223" s="197">
        <f>J227+J246+J253+J260+J273+J280+J266</f>
        <v>6961.7</v>
      </c>
      <c r="K223" s="197">
        <f t="shared" si="23"/>
        <v>33.60137075560489</v>
      </c>
      <c r="L223" s="197">
        <f t="shared" si="24"/>
        <v>13756.8</v>
      </c>
    </row>
    <row r="224" spans="2:12" ht="15.75">
      <c r="B224" s="82" t="s">
        <v>512</v>
      </c>
      <c r="C224" s="154"/>
      <c r="D224" s="78"/>
      <c r="E224" s="80"/>
      <c r="F224" s="80"/>
      <c r="G224" s="80"/>
      <c r="H224" s="140">
        <v>2</v>
      </c>
      <c r="I224" s="187">
        <f>I233+I236+I239+I245+I279+I292</f>
        <v>3070.8999999999996</v>
      </c>
      <c r="J224" s="187">
        <f>J233+J236+J239+J245+J279+J292</f>
        <v>1564.6999999999998</v>
      </c>
      <c r="K224" s="187">
        <f t="shared" si="23"/>
        <v>50.95248949819271</v>
      </c>
      <c r="L224" s="187">
        <f t="shared" si="24"/>
        <v>1506.1999999999998</v>
      </c>
    </row>
    <row r="225" spans="2:12" ht="15.75">
      <c r="B225" s="82" t="s">
        <v>498</v>
      </c>
      <c r="C225" s="154"/>
      <c r="D225" s="78"/>
      <c r="E225" s="80"/>
      <c r="F225" s="80"/>
      <c r="G225" s="80"/>
      <c r="H225" s="140">
        <v>3</v>
      </c>
      <c r="I225" s="187">
        <f>I259+I265+I286</f>
        <v>16859.9</v>
      </c>
      <c r="J225" s="187">
        <f>J259+J265+J286</f>
        <v>4995.9</v>
      </c>
      <c r="K225" s="187">
        <f t="shared" si="23"/>
        <v>29.631848350227457</v>
      </c>
      <c r="L225" s="187">
        <f t="shared" si="24"/>
        <v>11864.000000000002</v>
      </c>
    </row>
    <row r="226" spans="2:12" ht="15.75">
      <c r="B226" s="82" t="s">
        <v>499</v>
      </c>
      <c r="C226" s="154"/>
      <c r="D226" s="78"/>
      <c r="E226" s="80"/>
      <c r="F226" s="80"/>
      <c r="G226" s="80"/>
      <c r="H226" s="140">
        <v>4</v>
      </c>
      <c r="I226" s="187">
        <f>I252+I272</f>
        <v>787.7</v>
      </c>
      <c r="J226" s="187">
        <f>J252+J272</f>
        <v>401.1</v>
      </c>
      <c r="K226" s="187">
        <f t="shared" si="23"/>
        <v>50.920401167957344</v>
      </c>
      <c r="L226" s="187">
        <f t="shared" si="24"/>
        <v>386.6</v>
      </c>
    </row>
    <row r="227" spans="2:12" ht="15.75">
      <c r="B227" s="82" t="s">
        <v>429</v>
      </c>
      <c r="C227" s="154"/>
      <c r="D227" s="80" t="s">
        <v>472</v>
      </c>
      <c r="E227" s="80"/>
      <c r="F227" s="80"/>
      <c r="G227" s="80"/>
      <c r="H227" s="140"/>
      <c r="I227" s="187">
        <f>I228+I240</f>
        <v>1779.8999999999999</v>
      </c>
      <c r="J227" s="187">
        <f>J228+J240</f>
        <v>909</v>
      </c>
      <c r="K227" s="187">
        <f t="shared" si="23"/>
        <v>51.07028484746334</v>
      </c>
      <c r="L227" s="187">
        <f t="shared" si="24"/>
        <v>870.8999999999999</v>
      </c>
    </row>
    <row r="228" spans="2:12" ht="30">
      <c r="B228" s="82" t="s">
        <v>213</v>
      </c>
      <c r="C228" s="180"/>
      <c r="D228" s="80" t="s">
        <v>472</v>
      </c>
      <c r="E228" s="80" t="s">
        <v>476</v>
      </c>
      <c r="F228" s="80"/>
      <c r="G228" s="80"/>
      <c r="H228" s="80"/>
      <c r="I228" s="187">
        <f>I229</f>
        <v>1719.8999999999999</v>
      </c>
      <c r="J228" s="187">
        <f>J229</f>
        <v>909</v>
      </c>
      <c r="K228" s="187">
        <f t="shared" si="23"/>
        <v>52.85190999476714</v>
      </c>
      <c r="L228" s="187">
        <f t="shared" si="24"/>
        <v>810.8999999999999</v>
      </c>
    </row>
    <row r="229" spans="2:12" ht="15">
      <c r="B229" s="82" t="s">
        <v>514</v>
      </c>
      <c r="C229" s="179"/>
      <c r="D229" s="80" t="s">
        <v>472</v>
      </c>
      <c r="E229" s="80" t="s">
        <v>476</v>
      </c>
      <c r="F229" s="155" t="s">
        <v>515</v>
      </c>
      <c r="G229" s="80"/>
      <c r="H229" s="80"/>
      <c r="I229" s="187">
        <f>I230</f>
        <v>1719.8999999999999</v>
      </c>
      <c r="J229" s="187">
        <f>J230</f>
        <v>909</v>
      </c>
      <c r="K229" s="187">
        <f t="shared" si="23"/>
        <v>52.85190999476714</v>
      </c>
      <c r="L229" s="187">
        <f t="shared" si="24"/>
        <v>810.8999999999999</v>
      </c>
    </row>
    <row r="230" spans="2:12" ht="30">
      <c r="B230" s="82" t="s">
        <v>522</v>
      </c>
      <c r="C230" s="179"/>
      <c r="D230" s="80" t="s">
        <v>472</v>
      </c>
      <c r="E230" s="80" t="s">
        <v>476</v>
      </c>
      <c r="F230" s="155" t="s">
        <v>523</v>
      </c>
      <c r="G230" s="80"/>
      <c r="H230" s="80"/>
      <c r="I230" s="187">
        <f>I231+I234+I237</f>
        <v>1719.8999999999999</v>
      </c>
      <c r="J230" s="187">
        <f>J231+J234+J237</f>
        <v>909</v>
      </c>
      <c r="K230" s="187">
        <f t="shared" si="23"/>
        <v>52.85190999476714</v>
      </c>
      <c r="L230" s="187">
        <f t="shared" si="24"/>
        <v>810.8999999999999</v>
      </c>
    </row>
    <row r="231" spans="2:12" ht="60">
      <c r="B231" s="82" t="s">
        <v>517</v>
      </c>
      <c r="C231" s="179"/>
      <c r="D231" s="80" t="s">
        <v>472</v>
      </c>
      <c r="E231" s="80" t="s">
        <v>476</v>
      </c>
      <c r="F231" s="155" t="s">
        <v>523</v>
      </c>
      <c r="G231" s="80" t="s">
        <v>347</v>
      </c>
      <c r="H231" s="80"/>
      <c r="I231" s="187">
        <f>I232</f>
        <v>1456.3</v>
      </c>
      <c r="J231" s="187">
        <f>J232</f>
        <v>816.5</v>
      </c>
      <c r="K231" s="187">
        <f t="shared" si="23"/>
        <v>56.06674448945959</v>
      </c>
      <c r="L231" s="187">
        <f t="shared" si="24"/>
        <v>639.8</v>
      </c>
    </row>
    <row r="232" spans="2:12" ht="30">
      <c r="B232" s="82" t="s">
        <v>518</v>
      </c>
      <c r="C232" s="179"/>
      <c r="D232" s="80" t="s">
        <v>472</v>
      </c>
      <c r="E232" s="80" t="s">
        <v>476</v>
      </c>
      <c r="F232" s="155" t="s">
        <v>523</v>
      </c>
      <c r="G232" s="80" t="s">
        <v>519</v>
      </c>
      <c r="H232" s="80"/>
      <c r="I232" s="187">
        <f>I233</f>
        <v>1456.3</v>
      </c>
      <c r="J232" s="187">
        <f>J233</f>
        <v>816.5</v>
      </c>
      <c r="K232" s="187">
        <f t="shared" si="23"/>
        <v>56.06674448945959</v>
      </c>
      <c r="L232" s="187">
        <f t="shared" si="24"/>
        <v>639.8</v>
      </c>
    </row>
    <row r="233" spans="2:12" ht="15">
      <c r="B233" s="82" t="s">
        <v>512</v>
      </c>
      <c r="C233" s="179"/>
      <c r="D233" s="80" t="s">
        <v>472</v>
      </c>
      <c r="E233" s="80" t="s">
        <v>476</v>
      </c>
      <c r="F233" s="155" t="s">
        <v>523</v>
      </c>
      <c r="G233" s="80" t="s">
        <v>519</v>
      </c>
      <c r="H233" s="80">
        <v>2</v>
      </c>
      <c r="I233" s="187">
        <v>1456.3</v>
      </c>
      <c r="J233" s="187">
        <v>816.5</v>
      </c>
      <c r="K233" s="187">
        <f t="shared" si="23"/>
        <v>56.06674448945959</v>
      </c>
      <c r="L233" s="187">
        <f t="shared" si="24"/>
        <v>639.8</v>
      </c>
    </row>
    <row r="234" spans="2:12" ht="30">
      <c r="B234" s="82" t="s">
        <v>524</v>
      </c>
      <c r="C234" s="155"/>
      <c r="D234" s="80" t="s">
        <v>472</v>
      </c>
      <c r="E234" s="80" t="s">
        <v>476</v>
      </c>
      <c r="F234" s="155" t="s">
        <v>523</v>
      </c>
      <c r="G234" s="80" t="s">
        <v>525</v>
      </c>
      <c r="H234" s="80"/>
      <c r="I234" s="187">
        <f>I235</f>
        <v>262.8</v>
      </c>
      <c r="J234" s="187">
        <f>J235</f>
        <v>91.7</v>
      </c>
      <c r="K234" s="187">
        <f t="shared" si="23"/>
        <v>34.89345509893455</v>
      </c>
      <c r="L234" s="187">
        <f t="shared" si="24"/>
        <v>171.10000000000002</v>
      </c>
    </row>
    <row r="235" spans="2:12" ht="30">
      <c r="B235" s="82" t="s">
        <v>526</v>
      </c>
      <c r="C235" s="155"/>
      <c r="D235" s="80" t="s">
        <v>472</v>
      </c>
      <c r="E235" s="80" t="s">
        <v>476</v>
      </c>
      <c r="F235" s="155" t="s">
        <v>523</v>
      </c>
      <c r="G235" s="80" t="s">
        <v>527</v>
      </c>
      <c r="H235" s="80"/>
      <c r="I235" s="187">
        <f>I236</f>
        <v>262.8</v>
      </c>
      <c r="J235" s="187">
        <f>J236</f>
        <v>91.7</v>
      </c>
      <c r="K235" s="187">
        <f t="shared" si="23"/>
        <v>34.89345509893455</v>
      </c>
      <c r="L235" s="187">
        <f t="shared" si="24"/>
        <v>171.10000000000002</v>
      </c>
    </row>
    <row r="236" spans="2:12" ht="15">
      <c r="B236" s="82" t="s">
        <v>512</v>
      </c>
      <c r="C236" s="179"/>
      <c r="D236" s="80" t="s">
        <v>472</v>
      </c>
      <c r="E236" s="80" t="s">
        <v>476</v>
      </c>
      <c r="F236" s="155" t="s">
        <v>523</v>
      </c>
      <c r="G236" s="80" t="s">
        <v>527</v>
      </c>
      <c r="H236" s="80">
        <v>2</v>
      </c>
      <c r="I236" s="187">
        <v>262.8</v>
      </c>
      <c r="J236" s="187">
        <v>91.7</v>
      </c>
      <c r="K236" s="187">
        <f t="shared" si="23"/>
        <v>34.89345509893455</v>
      </c>
      <c r="L236" s="187">
        <f t="shared" si="24"/>
        <v>171.10000000000002</v>
      </c>
    </row>
    <row r="237" spans="2:12" ht="15">
      <c r="B237" s="82" t="s">
        <v>529</v>
      </c>
      <c r="C237" s="155"/>
      <c r="D237" s="80" t="s">
        <v>472</v>
      </c>
      <c r="E237" s="80" t="s">
        <v>476</v>
      </c>
      <c r="F237" s="155" t="s">
        <v>523</v>
      </c>
      <c r="G237" s="80" t="s">
        <v>287</v>
      </c>
      <c r="H237" s="80"/>
      <c r="I237" s="187">
        <f>I238</f>
        <v>0.8</v>
      </c>
      <c r="J237" s="187">
        <f>J238</f>
        <v>0.8</v>
      </c>
      <c r="K237" s="187">
        <f t="shared" si="23"/>
        <v>100</v>
      </c>
      <c r="L237" s="187">
        <f t="shared" si="24"/>
        <v>0</v>
      </c>
    </row>
    <row r="238" spans="2:12" ht="15">
      <c r="B238" s="82" t="s">
        <v>530</v>
      </c>
      <c r="C238" s="155"/>
      <c r="D238" s="80" t="s">
        <v>472</v>
      </c>
      <c r="E238" s="80" t="s">
        <v>476</v>
      </c>
      <c r="F238" s="155" t="s">
        <v>523</v>
      </c>
      <c r="G238" s="80" t="s">
        <v>531</v>
      </c>
      <c r="H238" s="80"/>
      <c r="I238" s="187">
        <f>I239</f>
        <v>0.8</v>
      </c>
      <c r="J238" s="187">
        <f>J239</f>
        <v>0.8</v>
      </c>
      <c r="K238" s="187">
        <f t="shared" si="23"/>
        <v>100</v>
      </c>
      <c r="L238" s="187">
        <f t="shared" si="24"/>
        <v>0</v>
      </c>
    </row>
    <row r="239" spans="2:12" ht="15">
      <c r="B239" s="82" t="s">
        <v>512</v>
      </c>
      <c r="C239" s="179"/>
      <c r="D239" s="80" t="s">
        <v>472</v>
      </c>
      <c r="E239" s="80" t="s">
        <v>476</v>
      </c>
      <c r="F239" s="155" t="s">
        <v>523</v>
      </c>
      <c r="G239" s="80" t="s">
        <v>531</v>
      </c>
      <c r="H239" s="80">
        <v>2</v>
      </c>
      <c r="I239" s="187">
        <v>0.8</v>
      </c>
      <c r="J239" s="187">
        <v>0.8</v>
      </c>
      <c r="K239" s="187">
        <f t="shared" si="23"/>
        <v>100</v>
      </c>
      <c r="L239" s="187">
        <f t="shared" si="24"/>
        <v>0</v>
      </c>
    </row>
    <row r="240" spans="2:12" ht="15">
      <c r="B240" s="82" t="s">
        <v>430</v>
      </c>
      <c r="C240" s="155"/>
      <c r="D240" s="80" t="s">
        <v>472</v>
      </c>
      <c r="E240" s="80" t="s">
        <v>452</v>
      </c>
      <c r="F240" s="155"/>
      <c r="G240" s="80"/>
      <c r="H240" s="80"/>
      <c r="I240" s="187">
        <f aca="true" t="shared" si="25" ref="I240:J244">I241</f>
        <v>60</v>
      </c>
      <c r="J240" s="187">
        <f t="shared" si="25"/>
        <v>0</v>
      </c>
      <c r="K240" s="187">
        <f t="shared" si="23"/>
        <v>0</v>
      </c>
      <c r="L240" s="187">
        <f t="shared" si="24"/>
        <v>60</v>
      </c>
    </row>
    <row r="241" spans="2:12" ht="15">
      <c r="B241" s="82" t="s">
        <v>514</v>
      </c>
      <c r="C241" s="155"/>
      <c r="D241" s="80" t="s">
        <v>472</v>
      </c>
      <c r="E241" s="80" t="s">
        <v>452</v>
      </c>
      <c r="F241" s="155" t="s">
        <v>515</v>
      </c>
      <c r="G241" s="80"/>
      <c r="H241" s="80"/>
      <c r="I241" s="187">
        <f t="shared" si="25"/>
        <v>60</v>
      </c>
      <c r="J241" s="187">
        <f t="shared" si="25"/>
        <v>0</v>
      </c>
      <c r="K241" s="187">
        <f t="shared" si="23"/>
        <v>0</v>
      </c>
      <c r="L241" s="187">
        <f t="shared" si="24"/>
        <v>60</v>
      </c>
    </row>
    <row r="242" spans="2:12" ht="30">
      <c r="B242" s="82" t="s">
        <v>138</v>
      </c>
      <c r="C242" s="155"/>
      <c r="D242" s="80" t="s">
        <v>472</v>
      </c>
      <c r="E242" s="80" t="s">
        <v>452</v>
      </c>
      <c r="F242" s="155" t="s">
        <v>366</v>
      </c>
      <c r="G242" s="80"/>
      <c r="H242" s="80"/>
      <c r="I242" s="187">
        <f t="shared" si="25"/>
        <v>60</v>
      </c>
      <c r="J242" s="187">
        <f t="shared" si="25"/>
        <v>0</v>
      </c>
      <c r="K242" s="187">
        <f t="shared" si="23"/>
        <v>0</v>
      </c>
      <c r="L242" s="187">
        <f t="shared" si="24"/>
        <v>60</v>
      </c>
    </row>
    <row r="243" spans="2:12" ht="15">
      <c r="B243" s="82" t="s">
        <v>529</v>
      </c>
      <c r="C243" s="155"/>
      <c r="D243" s="80" t="s">
        <v>472</v>
      </c>
      <c r="E243" s="80" t="s">
        <v>452</v>
      </c>
      <c r="F243" s="155" t="s">
        <v>366</v>
      </c>
      <c r="G243" s="80" t="s">
        <v>287</v>
      </c>
      <c r="H243" s="80"/>
      <c r="I243" s="187">
        <f t="shared" si="25"/>
        <v>60</v>
      </c>
      <c r="J243" s="187">
        <f t="shared" si="25"/>
        <v>0</v>
      </c>
      <c r="K243" s="187">
        <f t="shared" si="23"/>
        <v>0</v>
      </c>
      <c r="L243" s="187">
        <f t="shared" si="24"/>
        <v>60</v>
      </c>
    </row>
    <row r="244" spans="2:12" ht="15">
      <c r="B244" s="82" t="s">
        <v>378</v>
      </c>
      <c r="C244" s="155"/>
      <c r="D244" s="80" t="s">
        <v>472</v>
      </c>
      <c r="E244" s="80" t="s">
        <v>452</v>
      </c>
      <c r="F244" s="155" t="s">
        <v>366</v>
      </c>
      <c r="G244" s="80" t="s">
        <v>379</v>
      </c>
      <c r="H244" s="80"/>
      <c r="I244" s="187">
        <f t="shared" si="25"/>
        <v>60</v>
      </c>
      <c r="J244" s="187">
        <f t="shared" si="25"/>
        <v>0</v>
      </c>
      <c r="K244" s="187">
        <f t="shared" si="23"/>
        <v>0</v>
      </c>
      <c r="L244" s="187">
        <f t="shared" si="24"/>
        <v>60</v>
      </c>
    </row>
    <row r="245" spans="2:12" ht="15">
      <c r="B245" s="82" t="s">
        <v>512</v>
      </c>
      <c r="C245" s="179"/>
      <c r="D245" s="80" t="s">
        <v>472</v>
      </c>
      <c r="E245" s="80" t="s">
        <v>452</v>
      </c>
      <c r="F245" s="155" t="s">
        <v>366</v>
      </c>
      <c r="G245" s="80" t="s">
        <v>379</v>
      </c>
      <c r="H245" s="80">
        <v>2</v>
      </c>
      <c r="I245" s="187">
        <v>60</v>
      </c>
      <c r="J245" s="187">
        <v>0</v>
      </c>
      <c r="K245" s="187">
        <f t="shared" si="23"/>
        <v>0</v>
      </c>
      <c r="L245" s="187">
        <f t="shared" si="24"/>
        <v>60</v>
      </c>
    </row>
    <row r="246" spans="2:12" ht="15">
      <c r="B246" s="170" t="s">
        <v>449</v>
      </c>
      <c r="C246" s="181"/>
      <c r="D246" s="80" t="s">
        <v>477</v>
      </c>
      <c r="E246" s="80"/>
      <c r="F246" s="155"/>
      <c r="G246" s="80"/>
      <c r="H246" s="80"/>
      <c r="I246" s="187">
        <f aca="true" t="shared" si="26" ref="I246:I251">I247</f>
        <v>687.7</v>
      </c>
      <c r="J246" s="187">
        <f aca="true" t="shared" si="27" ref="J246:J251">J247</f>
        <v>401.1</v>
      </c>
      <c r="K246" s="187">
        <f t="shared" si="23"/>
        <v>58.32485095245019</v>
      </c>
      <c r="L246" s="187">
        <f t="shared" si="24"/>
        <v>286.6</v>
      </c>
    </row>
    <row r="247" spans="2:12" ht="15">
      <c r="B247" s="82" t="s">
        <v>314</v>
      </c>
      <c r="C247" s="179"/>
      <c r="D247" s="80" t="s">
        <v>477</v>
      </c>
      <c r="E247" s="80" t="s">
        <v>313</v>
      </c>
      <c r="F247" s="145"/>
      <c r="G247" s="80"/>
      <c r="H247" s="80"/>
      <c r="I247" s="187">
        <f t="shared" si="26"/>
        <v>687.7</v>
      </c>
      <c r="J247" s="187">
        <f t="shared" si="27"/>
        <v>401.1</v>
      </c>
      <c r="K247" s="187">
        <f t="shared" si="23"/>
        <v>58.32485095245019</v>
      </c>
      <c r="L247" s="187">
        <f t="shared" si="24"/>
        <v>286.6</v>
      </c>
    </row>
    <row r="248" spans="2:12" ht="15.75">
      <c r="B248" s="82" t="s">
        <v>514</v>
      </c>
      <c r="C248" s="180"/>
      <c r="D248" s="80" t="s">
        <v>477</v>
      </c>
      <c r="E248" s="80" t="s">
        <v>313</v>
      </c>
      <c r="F248" s="155" t="s">
        <v>515</v>
      </c>
      <c r="G248" s="78"/>
      <c r="H248" s="78"/>
      <c r="I248" s="187">
        <f t="shared" si="26"/>
        <v>687.7</v>
      </c>
      <c r="J248" s="187">
        <f t="shared" si="27"/>
        <v>401.1</v>
      </c>
      <c r="K248" s="187">
        <f t="shared" si="23"/>
        <v>58.32485095245019</v>
      </c>
      <c r="L248" s="187">
        <f t="shared" si="24"/>
        <v>286.6</v>
      </c>
    </row>
    <row r="249" spans="2:12" ht="45">
      <c r="B249" s="82" t="s">
        <v>582</v>
      </c>
      <c r="C249" s="179"/>
      <c r="D249" s="80" t="s">
        <v>477</v>
      </c>
      <c r="E249" s="80" t="s">
        <v>313</v>
      </c>
      <c r="F249" s="80" t="s">
        <v>0</v>
      </c>
      <c r="G249" s="80"/>
      <c r="H249" s="80"/>
      <c r="I249" s="187">
        <f t="shared" si="26"/>
        <v>687.7</v>
      </c>
      <c r="J249" s="187">
        <f t="shared" si="27"/>
        <v>401.1</v>
      </c>
      <c r="K249" s="187">
        <f t="shared" si="23"/>
        <v>58.32485095245019</v>
      </c>
      <c r="L249" s="187">
        <f t="shared" si="24"/>
        <v>286.6</v>
      </c>
    </row>
    <row r="250" spans="2:12" ht="15">
      <c r="B250" s="82" t="s">
        <v>380</v>
      </c>
      <c r="C250" s="155"/>
      <c r="D250" s="80" t="s">
        <v>477</v>
      </c>
      <c r="E250" s="80" t="s">
        <v>313</v>
      </c>
      <c r="F250" s="80" t="s">
        <v>0</v>
      </c>
      <c r="G250" s="80" t="s">
        <v>1</v>
      </c>
      <c r="H250" s="80"/>
      <c r="I250" s="187">
        <f t="shared" si="26"/>
        <v>687.7</v>
      </c>
      <c r="J250" s="187">
        <f t="shared" si="27"/>
        <v>401.1</v>
      </c>
      <c r="K250" s="187">
        <f t="shared" si="23"/>
        <v>58.32485095245019</v>
      </c>
      <c r="L250" s="187">
        <f t="shared" si="24"/>
        <v>286.6</v>
      </c>
    </row>
    <row r="251" spans="2:12" ht="15">
      <c r="B251" s="82" t="s">
        <v>384</v>
      </c>
      <c r="C251" s="155"/>
      <c r="D251" s="80" t="s">
        <v>477</v>
      </c>
      <c r="E251" s="80" t="s">
        <v>313</v>
      </c>
      <c r="F251" s="80" t="s">
        <v>0</v>
      </c>
      <c r="G251" s="80" t="s">
        <v>383</v>
      </c>
      <c r="H251" s="80"/>
      <c r="I251" s="187">
        <f t="shared" si="26"/>
        <v>687.7</v>
      </c>
      <c r="J251" s="187">
        <f t="shared" si="27"/>
        <v>401.1</v>
      </c>
      <c r="K251" s="187">
        <f t="shared" si="23"/>
        <v>58.32485095245019</v>
      </c>
      <c r="L251" s="187">
        <f t="shared" si="24"/>
        <v>286.6</v>
      </c>
    </row>
    <row r="252" spans="2:12" ht="15">
      <c r="B252" s="82" t="s">
        <v>499</v>
      </c>
      <c r="C252" s="179"/>
      <c r="D252" s="80" t="s">
        <v>477</v>
      </c>
      <c r="E252" s="80" t="s">
        <v>313</v>
      </c>
      <c r="F252" s="80" t="s">
        <v>0</v>
      </c>
      <c r="G252" s="80" t="s">
        <v>383</v>
      </c>
      <c r="H252" s="80" t="s">
        <v>506</v>
      </c>
      <c r="I252" s="187">
        <v>687.7</v>
      </c>
      <c r="J252" s="187">
        <v>401.1</v>
      </c>
      <c r="K252" s="187">
        <f t="shared" si="23"/>
        <v>58.32485095245019</v>
      </c>
      <c r="L252" s="187">
        <f t="shared" si="24"/>
        <v>286.6</v>
      </c>
    </row>
    <row r="253" spans="2:12" ht="15">
      <c r="B253" s="92" t="s">
        <v>432</v>
      </c>
      <c r="C253" s="93"/>
      <c r="D253" s="21" t="s">
        <v>481</v>
      </c>
      <c r="E253" s="21"/>
      <c r="F253" s="21"/>
      <c r="G253" s="21"/>
      <c r="H253" s="21"/>
      <c r="I253" s="187">
        <f aca="true" t="shared" si="28" ref="I253:J258">I254</f>
        <v>8581.5</v>
      </c>
      <c r="J253" s="187">
        <f t="shared" si="28"/>
        <v>0</v>
      </c>
      <c r="K253" s="187">
        <f t="shared" si="23"/>
        <v>0</v>
      </c>
      <c r="L253" s="187">
        <f t="shared" si="24"/>
        <v>8581.5</v>
      </c>
    </row>
    <row r="254" spans="2:12" ht="15">
      <c r="B254" s="92" t="s">
        <v>309</v>
      </c>
      <c r="C254" s="36"/>
      <c r="D254" s="93" t="s">
        <v>481</v>
      </c>
      <c r="E254" s="93" t="s">
        <v>308</v>
      </c>
      <c r="F254" s="93"/>
      <c r="G254" s="93"/>
      <c r="H254" s="93"/>
      <c r="I254" s="187">
        <f t="shared" si="28"/>
        <v>8581.5</v>
      </c>
      <c r="J254" s="187">
        <f t="shared" si="28"/>
        <v>0</v>
      </c>
      <c r="K254" s="187">
        <f t="shared" si="23"/>
        <v>0</v>
      </c>
      <c r="L254" s="187">
        <f t="shared" si="24"/>
        <v>8581.5</v>
      </c>
    </row>
    <row r="255" spans="2:12" ht="30">
      <c r="B255" s="176" t="s">
        <v>564</v>
      </c>
      <c r="C255" s="36"/>
      <c r="D255" s="93" t="s">
        <v>481</v>
      </c>
      <c r="E255" s="93" t="s">
        <v>308</v>
      </c>
      <c r="F255" s="93" t="s">
        <v>563</v>
      </c>
      <c r="G255" s="93"/>
      <c r="H255" s="93"/>
      <c r="I255" s="187">
        <f t="shared" si="28"/>
        <v>8581.5</v>
      </c>
      <c r="J255" s="187">
        <f t="shared" si="28"/>
        <v>0</v>
      </c>
      <c r="K255" s="187">
        <f t="shared" si="23"/>
        <v>0</v>
      </c>
      <c r="L255" s="187">
        <f t="shared" si="24"/>
        <v>8581.5</v>
      </c>
    </row>
    <row r="256" spans="2:12" ht="45">
      <c r="B256" s="92" t="s">
        <v>566</v>
      </c>
      <c r="C256" s="36"/>
      <c r="D256" s="21" t="s">
        <v>481</v>
      </c>
      <c r="E256" s="21" t="s">
        <v>308</v>
      </c>
      <c r="F256" s="93" t="s">
        <v>553</v>
      </c>
      <c r="G256" s="21"/>
      <c r="H256" s="21"/>
      <c r="I256" s="187">
        <f t="shared" si="28"/>
        <v>8581.5</v>
      </c>
      <c r="J256" s="187">
        <f t="shared" si="28"/>
        <v>0</v>
      </c>
      <c r="K256" s="187">
        <f t="shared" si="23"/>
        <v>0</v>
      </c>
      <c r="L256" s="187">
        <f t="shared" si="24"/>
        <v>8581.5</v>
      </c>
    </row>
    <row r="257" spans="2:12" ht="15">
      <c r="B257" s="82" t="s">
        <v>380</v>
      </c>
      <c r="C257" s="36"/>
      <c r="D257" s="21" t="s">
        <v>481</v>
      </c>
      <c r="E257" s="21" t="s">
        <v>308</v>
      </c>
      <c r="F257" s="93" t="s">
        <v>553</v>
      </c>
      <c r="G257" s="21" t="s">
        <v>1</v>
      </c>
      <c r="H257" s="21"/>
      <c r="I257" s="187">
        <f t="shared" si="28"/>
        <v>8581.5</v>
      </c>
      <c r="J257" s="187">
        <f t="shared" si="28"/>
        <v>0</v>
      </c>
      <c r="K257" s="187">
        <f t="shared" si="23"/>
        <v>0</v>
      </c>
      <c r="L257" s="187">
        <f t="shared" si="24"/>
        <v>8581.5</v>
      </c>
    </row>
    <row r="258" spans="2:12" ht="15">
      <c r="B258" s="82" t="s">
        <v>304</v>
      </c>
      <c r="C258" s="36"/>
      <c r="D258" s="21" t="s">
        <v>481</v>
      </c>
      <c r="E258" s="21" t="s">
        <v>308</v>
      </c>
      <c r="F258" s="93" t="s">
        <v>553</v>
      </c>
      <c r="G258" s="21" t="s">
        <v>562</v>
      </c>
      <c r="H258" s="21"/>
      <c r="I258" s="187">
        <f t="shared" si="28"/>
        <v>8581.5</v>
      </c>
      <c r="J258" s="187">
        <f t="shared" si="28"/>
        <v>0</v>
      </c>
      <c r="K258" s="187">
        <f t="shared" si="23"/>
        <v>0</v>
      </c>
      <c r="L258" s="187">
        <f t="shared" si="24"/>
        <v>8581.5</v>
      </c>
    </row>
    <row r="259" spans="2:12" ht="15">
      <c r="B259" s="82" t="s">
        <v>498</v>
      </c>
      <c r="C259" s="36"/>
      <c r="D259" s="21" t="s">
        <v>481</v>
      </c>
      <c r="E259" s="21" t="s">
        <v>308</v>
      </c>
      <c r="F259" s="93" t="s">
        <v>553</v>
      </c>
      <c r="G259" s="21" t="s">
        <v>562</v>
      </c>
      <c r="H259" s="21" t="s">
        <v>211</v>
      </c>
      <c r="I259" s="187">
        <v>8581.5</v>
      </c>
      <c r="J259" s="187">
        <v>0</v>
      </c>
      <c r="K259" s="187">
        <f t="shared" si="23"/>
        <v>0</v>
      </c>
      <c r="L259" s="187">
        <f t="shared" si="24"/>
        <v>8581.5</v>
      </c>
    </row>
    <row r="260" spans="2:12" ht="15">
      <c r="B260" s="82" t="s">
        <v>433</v>
      </c>
      <c r="C260" s="179"/>
      <c r="D260" s="80" t="s">
        <v>482</v>
      </c>
      <c r="E260" s="80"/>
      <c r="F260" s="80"/>
      <c r="G260" s="80"/>
      <c r="H260" s="80"/>
      <c r="I260" s="187">
        <f aca="true" t="shared" si="29" ref="I260:J264">I261</f>
        <v>400</v>
      </c>
      <c r="J260" s="187">
        <f t="shared" si="29"/>
        <v>400</v>
      </c>
      <c r="K260" s="187">
        <f t="shared" si="23"/>
        <v>100</v>
      </c>
      <c r="L260" s="187">
        <f t="shared" si="24"/>
        <v>0</v>
      </c>
    </row>
    <row r="261" spans="2:12" ht="15">
      <c r="B261" s="82" t="s">
        <v>561</v>
      </c>
      <c r="C261" s="179"/>
      <c r="D261" s="80" t="s">
        <v>482</v>
      </c>
      <c r="E261" s="80" t="s">
        <v>560</v>
      </c>
      <c r="F261" s="80"/>
      <c r="G261" s="80"/>
      <c r="H261" s="80"/>
      <c r="I261" s="187">
        <f t="shared" si="29"/>
        <v>400</v>
      </c>
      <c r="J261" s="187">
        <f t="shared" si="29"/>
        <v>400</v>
      </c>
      <c r="K261" s="187">
        <f t="shared" si="23"/>
        <v>100</v>
      </c>
      <c r="L261" s="187">
        <f t="shared" si="24"/>
        <v>0</v>
      </c>
    </row>
    <row r="262" spans="2:12" ht="45">
      <c r="B262" s="82" t="s">
        <v>559</v>
      </c>
      <c r="C262" s="180"/>
      <c r="D262" s="80" t="s">
        <v>482</v>
      </c>
      <c r="E262" s="80" t="s">
        <v>560</v>
      </c>
      <c r="F262" s="80" t="s">
        <v>558</v>
      </c>
      <c r="G262" s="78"/>
      <c r="H262" s="78"/>
      <c r="I262" s="187">
        <f t="shared" si="29"/>
        <v>400</v>
      </c>
      <c r="J262" s="187">
        <f t="shared" si="29"/>
        <v>400</v>
      </c>
      <c r="K262" s="187">
        <f t="shared" si="23"/>
        <v>100</v>
      </c>
      <c r="L262" s="187">
        <f t="shared" si="24"/>
        <v>0</v>
      </c>
    </row>
    <row r="263" spans="2:12" ht="15.75">
      <c r="B263" s="82" t="s">
        <v>380</v>
      </c>
      <c r="C263" s="180"/>
      <c r="D263" s="80" t="s">
        <v>482</v>
      </c>
      <c r="E263" s="80" t="s">
        <v>560</v>
      </c>
      <c r="F263" s="80" t="s">
        <v>558</v>
      </c>
      <c r="G263" s="80" t="s">
        <v>1</v>
      </c>
      <c r="H263" s="78"/>
      <c r="I263" s="187">
        <f t="shared" si="29"/>
        <v>400</v>
      </c>
      <c r="J263" s="187">
        <f t="shared" si="29"/>
        <v>400</v>
      </c>
      <c r="K263" s="187">
        <f t="shared" si="23"/>
        <v>100</v>
      </c>
      <c r="L263" s="187">
        <f t="shared" si="24"/>
        <v>0</v>
      </c>
    </row>
    <row r="264" spans="2:12" ht="15">
      <c r="B264" s="82" t="s">
        <v>304</v>
      </c>
      <c r="C264" s="180"/>
      <c r="D264" s="80" t="s">
        <v>482</v>
      </c>
      <c r="E264" s="80" t="s">
        <v>560</v>
      </c>
      <c r="F264" s="80" t="s">
        <v>558</v>
      </c>
      <c r="G264" s="80" t="s">
        <v>562</v>
      </c>
      <c r="H264" s="80"/>
      <c r="I264" s="187">
        <f t="shared" si="29"/>
        <v>400</v>
      </c>
      <c r="J264" s="187">
        <f t="shared" si="29"/>
        <v>400</v>
      </c>
      <c r="K264" s="187">
        <f t="shared" si="23"/>
        <v>100</v>
      </c>
      <c r="L264" s="187">
        <f t="shared" si="24"/>
        <v>0</v>
      </c>
    </row>
    <row r="265" spans="2:12" ht="15">
      <c r="B265" s="82" t="s">
        <v>498</v>
      </c>
      <c r="C265" s="180"/>
      <c r="D265" s="80" t="s">
        <v>482</v>
      </c>
      <c r="E265" s="80" t="s">
        <v>560</v>
      </c>
      <c r="F265" s="80" t="s">
        <v>558</v>
      </c>
      <c r="G265" s="80" t="s">
        <v>562</v>
      </c>
      <c r="H265" s="80" t="s">
        <v>211</v>
      </c>
      <c r="I265" s="187">
        <v>400</v>
      </c>
      <c r="J265" s="187">
        <v>400</v>
      </c>
      <c r="K265" s="187">
        <f t="shared" si="23"/>
        <v>100</v>
      </c>
      <c r="L265" s="187">
        <f t="shared" si="24"/>
        <v>0</v>
      </c>
    </row>
    <row r="266" spans="2:12" ht="15">
      <c r="B266" s="82" t="s">
        <v>438</v>
      </c>
      <c r="C266" s="180"/>
      <c r="D266" s="80" t="s">
        <v>488</v>
      </c>
      <c r="E266" s="80"/>
      <c r="F266" s="80"/>
      <c r="G266" s="80"/>
      <c r="H266" s="80"/>
      <c r="I266" s="187">
        <f aca="true" t="shared" si="30" ref="I266:J271">I267</f>
        <v>100</v>
      </c>
      <c r="J266" s="187">
        <f t="shared" si="30"/>
        <v>0</v>
      </c>
      <c r="K266" s="187">
        <f t="shared" si="23"/>
        <v>0</v>
      </c>
      <c r="L266" s="187">
        <f t="shared" si="24"/>
        <v>100</v>
      </c>
    </row>
    <row r="267" spans="2:12" ht="15">
      <c r="B267" s="82" t="s">
        <v>439</v>
      </c>
      <c r="C267" s="180"/>
      <c r="D267" s="80" t="s">
        <v>488</v>
      </c>
      <c r="E267" s="80" t="s">
        <v>489</v>
      </c>
      <c r="F267" s="80"/>
      <c r="G267" s="80"/>
      <c r="H267" s="80"/>
      <c r="I267" s="187">
        <f t="shared" si="30"/>
        <v>100</v>
      </c>
      <c r="J267" s="187">
        <f t="shared" si="30"/>
        <v>0</v>
      </c>
      <c r="K267" s="187">
        <f t="shared" si="23"/>
        <v>0</v>
      </c>
      <c r="L267" s="187">
        <f t="shared" si="24"/>
        <v>100</v>
      </c>
    </row>
    <row r="268" spans="2:12" ht="15">
      <c r="B268" s="82" t="s">
        <v>514</v>
      </c>
      <c r="C268" s="180"/>
      <c r="D268" s="80" t="s">
        <v>488</v>
      </c>
      <c r="E268" s="80" t="s">
        <v>489</v>
      </c>
      <c r="F268" s="80" t="s">
        <v>515</v>
      </c>
      <c r="G268" s="80"/>
      <c r="H268" s="80"/>
      <c r="I268" s="187">
        <f t="shared" si="30"/>
        <v>100</v>
      </c>
      <c r="J268" s="187">
        <f t="shared" si="30"/>
        <v>0</v>
      </c>
      <c r="K268" s="187">
        <f t="shared" si="23"/>
        <v>0</v>
      </c>
      <c r="L268" s="187">
        <f t="shared" si="24"/>
        <v>100</v>
      </c>
    </row>
    <row r="269" spans="2:12" ht="60">
      <c r="B269" s="82" t="s">
        <v>163</v>
      </c>
      <c r="C269" s="180"/>
      <c r="D269" s="80" t="s">
        <v>488</v>
      </c>
      <c r="E269" s="80" t="s">
        <v>489</v>
      </c>
      <c r="F269" s="80" t="s">
        <v>162</v>
      </c>
      <c r="G269" s="80"/>
      <c r="H269" s="80"/>
      <c r="I269" s="187">
        <f t="shared" si="30"/>
        <v>100</v>
      </c>
      <c r="J269" s="187">
        <f t="shared" si="30"/>
        <v>0</v>
      </c>
      <c r="K269" s="187">
        <f t="shared" si="23"/>
        <v>0</v>
      </c>
      <c r="L269" s="187">
        <f t="shared" si="24"/>
        <v>100</v>
      </c>
    </row>
    <row r="270" spans="2:12" ht="15">
      <c r="B270" s="82" t="s">
        <v>380</v>
      </c>
      <c r="C270" s="180"/>
      <c r="D270" s="80" t="s">
        <v>488</v>
      </c>
      <c r="E270" s="80" t="s">
        <v>489</v>
      </c>
      <c r="F270" s="80" t="s">
        <v>162</v>
      </c>
      <c r="G270" s="80" t="s">
        <v>1</v>
      </c>
      <c r="H270" s="80"/>
      <c r="I270" s="187">
        <f t="shared" si="30"/>
        <v>100</v>
      </c>
      <c r="J270" s="187">
        <f t="shared" si="30"/>
        <v>0</v>
      </c>
      <c r="K270" s="187">
        <f t="shared" si="23"/>
        <v>0</v>
      </c>
      <c r="L270" s="187">
        <f t="shared" si="24"/>
        <v>100</v>
      </c>
    </row>
    <row r="271" spans="2:12" ht="15">
      <c r="B271" s="82" t="s">
        <v>304</v>
      </c>
      <c r="C271" s="180"/>
      <c r="D271" s="80" t="s">
        <v>488</v>
      </c>
      <c r="E271" s="80" t="s">
        <v>489</v>
      </c>
      <c r="F271" s="80" t="s">
        <v>162</v>
      </c>
      <c r="G271" s="80" t="s">
        <v>562</v>
      </c>
      <c r="H271" s="80"/>
      <c r="I271" s="187">
        <f t="shared" si="30"/>
        <v>100</v>
      </c>
      <c r="J271" s="187">
        <f t="shared" si="30"/>
        <v>0</v>
      </c>
      <c r="K271" s="187">
        <f t="shared" si="23"/>
        <v>0</v>
      </c>
      <c r="L271" s="187">
        <f t="shared" si="24"/>
        <v>100</v>
      </c>
    </row>
    <row r="272" spans="2:12" ht="15">
      <c r="B272" s="82" t="s">
        <v>499</v>
      </c>
      <c r="C272" s="180"/>
      <c r="D272" s="80" t="s">
        <v>488</v>
      </c>
      <c r="E272" s="80" t="s">
        <v>489</v>
      </c>
      <c r="F272" s="80" t="s">
        <v>162</v>
      </c>
      <c r="G272" s="80" t="s">
        <v>562</v>
      </c>
      <c r="H272" s="80" t="s">
        <v>506</v>
      </c>
      <c r="I272" s="187">
        <v>100</v>
      </c>
      <c r="J272" s="187">
        <v>0</v>
      </c>
      <c r="K272" s="187">
        <f t="shared" si="23"/>
        <v>0</v>
      </c>
      <c r="L272" s="187">
        <f t="shared" si="24"/>
        <v>100</v>
      </c>
    </row>
    <row r="273" spans="2:12" ht="15">
      <c r="B273" s="82" t="s">
        <v>224</v>
      </c>
      <c r="C273" s="179"/>
      <c r="D273" s="80" t="s">
        <v>223</v>
      </c>
      <c r="E273" s="80"/>
      <c r="F273" s="80"/>
      <c r="G273" s="80"/>
      <c r="H273" s="80"/>
      <c r="I273" s="187">
        <f aca="true" t="shared" si="31" ref="I273:I278">I274</f>
        <v>10.4</v>
      </c>
      <c r="J273" s="187">
        <f aca="true" t="shared" si="32" ref="J273:J278">J274</f>
        <v>6.9</v>
      </c>
      <c r="K273" s="187">
        <f t="shared" si="23"/>
        <v>66.34615384615384</v>
      </c>
      <c r="L273" s="187">
        <f t="shared" si="24"/>
        <v>3.5</v>
      </c>
    </row>
    <row r="274" spans="2:12" ht="15">
      <c r="B274" s="82" t="s">
        <v>226</v>
      </c>
      <c r="C274" s="179"/>
      <c r="D274" s="80" t="s">
        <v>223</v>
      </c>
      <c r="E274" s="80" t="s">
        <v>225</v>
      </c>
      <c r="F274" s="80"/>
      <c r="G274" s="80"/>
      <c r="H274" s="80"/>
      <c r="I274" s="187">
        <f t="shared" si="31"/>
        <v>10.4</v>
      </c>
      <c r="J274" s="187">
        <f t="shared" si="32"/>
        <v>6.9</v>
      </c>
      <c r="K274" s="187">
        <f t="shared" si="23"/>
        <v>66.34615384615384</v>
      </c>
      <c r="L274" s="187">
        <f t="shared" si="24"/>
        <v>3.5</v>
      </c>
    </row>
    <row r="275" spans="2:12" ht="15">
      <c r="B275" s="82" t="s">
        <v>514</v>
      </c>
      <c r="C275" s="180"/>
      <c r="D275" s="80" t="s">
        <v>223</v>
      </c>
      <c r="E275" s="80" t="s">
        <v>225</v>
      </c>
      <c r="F275" s="80" t="s">
        <v>515</v>
      </c>
      <c r="G275" s="80"/>
      <c r="H275" s="80"/>
      <c r="I275" s="187">
        <f t="shared" si="31"/>
        <v>10.4</v>
      </c>
      <c r="J275" s="187">
        <f t="shared" si="32"/>
        <v>6.9</v>
      </c>
      <c r="K275" s="187">
        <f t="shared" si="23"/>
        <v>66.34615384615384</v>
      </c>
      <c r="L275" s="187">
        <f t="shared" si="24"/>
        <v>3.5</v>
      </c>
    </row>
    <row r="276" spans="2:12" ht="30">
      <c r="B276" s="82" t="s">
        <v>189</v>
      </c>
      <c r="C276" s="179"/>
      <c r="D276" s="80" t="s">
        <v>223</v>
      </c>
      <c r="E276" s="80" t="s">
        <v>225</v>
      </c>
      <c r="F276" s="80" t="s">
        <v>370</v>
      </c>
      <c r="G276" s="80"/>
      <c r="H276" s="80"/>
      <c r="I276" s="187">
        <f t="shared" si="31"/>
        <v>10.4</v>
      </c>
      <c r="J276" s="187">
        <f t="shared" si="32"/>
        <v>6.9</v>
      </c>
      <c r="K276" s="187">
        <f t="shared" si="23"/>
        <v>66.34615384615384</v>
      </c>
      <c r="L276" s="187">
        <f t="shared" si="24"/>
        <v>3.5</v>
      </c>
    </row>
    <row r="277" spans="2:12" ht="15">
      <c r="B277" s="82" t="s">
        <v>118</v>
      </c>
      <c r="C277" s="180"/>
      <c r="D277" s="80" t="s">
        <v>223</v>
      </c>
      <c r="E277" s="80" t="s">
        <v>225</v>
      </c>
      <c r="F277" s="80" t="s">
        <v>370</v>
      </c>
      <c r="G277" s="80" t="s">
        <v>119</v>
      </c>
      <c r="H277" s="80"/>
      <c r="I277" s="187">
        <f t="shared" si="31"/>
        <v>10.4</v>
      </c>
      <c r="J277" s="187">
        <f t="shared" si="32"/>
        <v>6.9</v>
      </c>
      <c r="K277" s="187">
        <f t="shared" si="23"/>
        <v>66.34615384615384</v>
      </c>
      <c r="L277" s="187">
        <f t="shared" si="24"/>
        <v>3.5</v>
      </c>
    </row>
    <row r="278" spans="2:12" ht="15">
      <c r="B278" s="82" t="s">
        <v>373</v>
      </c>
      <c r="C278" s="179"/>
      <c r="D278" s="80" t="s">
        <v>223</v>
      </c>
      <c r="E278" s="80" t="s">
        <v>225</v>
      </c>
      <c r="F278" s="80" t="s">
        <v>370</v>
      </c>
      <c r="G278" s="80" t="s">
        <v>372</v>
      </c>
      <c r="H278" s="80"/>
      <c r="I278" s="187">
        <f t="shared" si="31"/>
        <v>10.4</v>
      </c>
      <c r="J278" s="187">
        <f t="shared" si="32"/>
        <v>6.9</v>
      </c>
      <c r="K278" s="187">
        <f t="shared" si="23"/>
        <v>66.34615384615384</v>
      </c>
      <c r="L278" s="187">
        <f t="shared" si="24"/>
        <v>3.5</v>
      </c>
    </row>
    <row r="279" spans="2:12" ht="15">
      <c r="B279" s="82" t="s">
        <v>512</v>
      </c>
      <c r="C279" s="179"/>
      <c r="D279" s="80" t="s">
        <v>223</v>
      </c>
      <c r="E279" s="80" t="s">
        <v>225</v>
      </c>
      <c r="F279" s="80" t="s">
        <v>370</v>
      </c>
      <c r="G279" s="80" t="s">
        <v>372</v>
      </c>
      <c r="H279" s="80">
        <v>2</v>
      </c>
      <c r="I279" s="187">
        <v>10.4</v>
      </c>
      <c r="J279" s="187">
        <v>6.9</v>
      </c>
      <c r="K279" s="187">
        <f t="shared" si="23"/>
        <v>66.34615384615384</v>
      </c>
      <c r="L279" s="187">
        <f t="shared" si="24"/>
        <v>3.5</v>
      </c>
    </row>
    <row r="280" spans="2:12" ht="30">
      <c r="B280" s="82" t="s">
        <v>460</v>
      </c>
      <c r="C280" s="179"/>
      <c r="D280" s="80" t="s">
        <v>459</v>
      </c>
      <c r="E280" s="80"/>
      <c r="F280" s="80"/>
      <c r="G280" s="80"/>
      <c r="H280" s="80"/>
      <c r="I280" s="187">
        <f>I281+I287</f>
        <v>9159</v>
      </c>
      <c r="J280" s="187">
        <f>J281+J287</f>
        <v>5244.7</v>
      </c>
      <c r="K280" s="187">
        <f t="shared" si="23"/>
        <v>57.26280161589693</v>
      </c>
      <c r="L280" s="187">
        <f t="shared" si="24"/>
        <v>3914.3</v>
      </c>
    </row>
    <row r="281" spans="2:12" ht="30">
      <c r="B281" s="82" t="s">
        <v>462</v>
      </c>
      <c r="C281" s="179"/>
      <c r="D281" s="80" t="s">
        <v>459</v>
      </c>
      <c r="E281" s="80" t="s">
        <v>461</v>
      </c>
      <c r="F281" s="80"/>
      <c r="G281" s="80"/>
      <c r="H281" s="80"/>
      <c r="I281" s="187">
        <f aca="true" t="shared" si="33" ref="I281:J285">I282</f>
        <v>7878.4</v>
      </c>
      <c r="J281" s="187">
        <f t="shared" si="33"/>
        <v>4595.9</v>
      </c>
      <c r="K281" s="187">
        <f t="shared" si="23"/>
        <v>58.335448822095856</v>
      </c>
      <c r="L281" s="187">
        <f t="shared" si="24"/>
        <v>3282.5</v>
      </c>
    </row>
    <row r="282" spans="2:12" ht="15">
      <c r="B282" s="82" t="s">
        <v>514</v>
      </c>
      <c r="C282" s="180"/>
      <c r="D282" s="80" t="s">
        <v>459</v>
      </c>
      <c r="E282" s="80" t="s">
        <v>461</v>
      </c>
      <c r="F282" s="80" t="s">
        <v>515</v>
      </c>
      <c r="G282" s="80"/>
      <c r="H282" s="80"/>
      <c r="I282" s="187">
        <f t="shared" si="33"/>
        <v>7878.4</v>
      </c>
      <c r="J282" s="187">
        <f t="shared" si="33"/>
        <v>4595.9</v>
      </c>
      <c r="K282" s="187">
        <f t="shared" si="23"/>
        <v>58.335448822095856</v>
      </c>
      <c r="L282" s="187">
        <f t="shared" si="24"/>
        <v>3282.5</v>
      </c>
    </row>
    <row r="283" spans="2:12" ht="45">
      <c r="B283" s="82" t="s">
        <v>190</v>
      </c>
      <c r="C283" s="179"/>
      <c r="D283" s="80" t="s">
        <v>459</v>
      </c>
      <c r="E283" s="80" t="s">
        <v>461</v>
      </c>
      <c r="F283" s="80" t="s">
        <v>120</v>
      </c>
      <c r="G283" s="80"/>
      <c r="H283" s="80"/>
      <c r="I283" s="187">
        <f t="shared" si="33"/>
        <v>7878.4</v>
      </c>
      <c r="J283" s="187">
        <f t="shared" si="33"/>
        <v>4595.9</v>
      </c>
      <c r="K283" s="187">
        <f t="shared" si="23"/>
        <v>58.335448822095856</v>
      </c>
      <c r="L283" s="187">
        <f t="shared" si="24"/>
        <v>3282.5</v>
      </c>
    </row>
    <row r="284" spans="2:12" ht="15">
      <c r="B284" s="82" t="s">
        <v>380</v>
      </c>
      <c r="C284" s="155"/>
      <c r="D284" s="80" t="s">
        <v>459</v>
      </c>
      <c r="E284" s="80" t="s">
        <v>461</v>
      </c>
      <c r="F284" s="80" t="s">
        <v>120</v>
      </c>
      <c r="G284" s="80" t="s">
        <v>1</v>
      </c>
      <c r="H284" s="80"/>
      <c r="I284" s="187">
        <f t="shared" si="33"/>
        <v>7878.4</v>
      </c>
      <c r="J284" s="187">
        <f t="shared" si="33"/>
        <v>4595.9</v>
      </c>
      <c r="K284" s="187">
        <f t="shared" si="23"/>
        <v>58.335448822095856</v>
      </c>
      <c r="L284" s="187">
        <f t="shared" si="24"/>
        <v>3282.5</v>
      </c>
    </row>
    <row r="285" spans="2:12" ht="30">
      <c r="B285" s="82" t="s">
        <v>375</v>
      </c>
      <c r="C285" s="155"/>
      <c r="D285" s="80" t="s">
        <v>459</v>
      </c>
      <c r="E285" s="80" t="s">
        <v>461</v>
      </c>
      <c r="F285" s="80" t="s">
        <v>120</v>
      </c>
      <c r="G285" s="80" t="s">
        <v>374</v>
      </c>
      <c r="H285" s="80"/>
      <c r="I285" s="187">
        <f t="shared" si="33"/>
        <v>7878.4</v>
      </c>
      <c r="J285" s="187">
        <f t="shared" si="33"/>
        <v>4595.9</v>
      </c>
      <c r="K285" s="187">
        <f t="shared" si="23"/>
        <v>58.335448822095856</v>
      </c>
      <c r="L285" s="187">
        <f t="shared" si="24"/>
        <v>3282.5</v>
      </c>
    </row>
    <row r="286" spans="2:12" ht="15">
      <c r="B286" s="82" t="s">
        <v>498</v>
      </c>
      <c r="C286" s="155"/>
      <c r="D286" s="80" t="s">
        <v>459</v>
      </c>
      <c r="E286" s="80" t="s">
        <v>461</v>
      </c>
      <c r="F286" s="80" t="s">
        <v>120</v>
      </c>
      <c r="G286" s="80" t="s">
        <v>374</v>
      </c>
      <c r="H286" s="80">
        <v>3</v>
      </c>
      <c r="I286" s="187">
        <v>7878.4</v>
      </c>
      <c r="J286" s="187">
        <v>4595.9</v>
      </c>
      <c r="K286" s="187">
        <f t="shared" si="23"/>
        <v>58.335448822095856</v>
      </c>
      <c r="L286" s="187">
        <f t="shared" si="24"/>
        <v>3282.5</v>
      </c>
    </row>
    <row r="287" spans="2:12" ht="15">
      <c r="B287" s="82" t="s">
        <v>464</v>
      </c>
      <c r="C287" s="179"/>
      <c r="D287" s="80" t="s">
        <v>459</v>
      </c>
      <c r="E287" s="80" t="s">
        <v>463</v>
      </c>
      <c r="F287" s="80"/>
      <c r="G287" s="80"/>
      <c r="H287" s="80"/>
      <c r="I287" s="187">
        <f aca="true" t="shared" si="34" ref="I287:J291">I288</f>
        <v>1280.6</v>
      </c>
      <c r="J287" s="187">
        <f t="shared" si="34"/>
        <v>648.8</v>
      </c>
      <c r="K287" s="187">
        <f t="shared" si="23"/>
        <v>50.663751366546926</v>
      </c>
      <c r="L287" s="187">
        <f t="shared" si="24"/>
        <v>631.8</v>
      </c>
    </row>
    <row r="288" spans="2:12" ht="15">
      <c r="B288" s="82" t="s">
        <v>514</v>
      </c>
      <c r="C288" s="180"/>
      <c r="D288" s="80" t="s">
        <v>459</v>
      </c>
      <c r="E288" s="80" t="s">
        <v>463</v>
      </c>
      <c r="F288" s="80" t="s">
        <v>515</v>
      </c>
      <c r="G288" s="80"/>
      <c r="H288" s="80"/>
      <c r="I288" s="187">
        <f t="shared" si="34"/>
        <v>1280.6</v>
      </c>
      <c r="J288" s="187">
        <f t="shared" si="34"/>
        <v>648.8</v>
      </c>
      <c r="K288" s="187">
        <f t="shared" si="23"/>
        <v>50.663751366546926</v>
      </c>
      <c r="L288" s="187">
        <f t="shared" si="24"/>
        <v>631.8</v>
      </c>
    </row>
    <row r="289" spans="2:12" ht="30">
      <c r="B289" s="82" t="s">
        <v>191</v>
      </c>
      <c r="C289" s="179"/>
      <c r="D289" s="80" t="s">
        <v>459</v>
      </c>
      <c r="E289" s="80" t="s">
        <v>463</v>
      </c>
      <c r="F289" s="80" t="s">
        <v>121</v>
      </c>
      <c r="G289" s="80"/>
      <c r="H289" s="80"/>
      <c r="I289" s="187">
        <f t="shared" si="34"/>
        <v>1280.6</v>
      </c>
      <c r="J289" s="187">
        <f t="shared" si="34"/>
        <v>648.8</v>
      </c>
      <c r="K289" s="187">
        <f t="shared" si="23"/>
        <v>50.663751366546926</v>
      </c>
      <c r="L289" s="187">
        <f t="shared" si="24"/>
        <v>631.8</v>
      </c>
    </row>
    <row r="290" spans="2:12" ht="15">
      <c r="B290" s="82" t="s">
        <v>380</v>
      </c>
      <c r="C290" s="155"/>
      <c r="D290" s="80" t="s">
        <v>459</v>
      </c>
      <c r="E290" s="80" t="s">
        <v>463</v>
      </c>
      <c r="F290" s="80" t="s">
        <v>121</v>
      </c>
      <c r="G290" s="80" t="s">
        <v>1</v>
      </c>
      <c r="H290" s="80"/>
      <c r="I290" s="187">
        <f t="shared" si="34"/>
        <v>1280.6</v>
      </c>
      <c r="J290" s="187">
        <f t="shared" si="34"/>
        <v>648.8</v>
      </c>
      <c r="K290" s="187">
        <f aca="true" t="shared" si="35" ref="K290:K361">J290/I290*100</f>
        <v>50.663751366546926</v>
      </c>
      <c r="L290" s="187">
        <f aca="true" t="shared" si="36" ref="L290:L361">I290-J290</f>
        <v>631.8</v>
      </c>
    </row>
    <row r="291" spans="2:12" ht="30">
      <c r="B291" s="82" t="s">
        <v>377</v>
      </c>
      <c r="C291" s="155"/>
      <c r="D291" s="80" t="s">
        <v>459</v>
      </c>
      <c r="E291" s="80" t="s">
        <v>463</v>
      </c>
      <c r="F291" s="80" t="s">
        <v>121</v>
      </c>
      <c r="G291" s="80" t="s">
        <v>376</v>
      </c>
      <c r="H291" s="80"/>
      <c r="I291" s="187">
        <f t="shared" si="34"/>
        <v>1280.6</v>
      </c>
      <c r="J291" s="187">
        <f t="shared" si="34"/>
        <v>648.8</v>
      </c>
      <c r="K291" s="187">
        <f t="shared" si="35"/>
        <v>50.663751366546926</v>
      </c>
      <c r="L291" s="187">
        <f t="shared" si="36"/>
        <v>631.8</v>
      </c>
    </row>
    <row r="292" spans="2:12" ht="15">
      <c r="B292" s="82" t="s">
        <v>512</v>
      </c>
      <c r="C292" s="155"/>
      <c r="D292" s="80" t="s">
        <v>459</v>
      </c>
      <c r="E292" s="80" t="s">
        <v>463</v>
      </c>
      <c r="F292" s="80" t="s">
        <v>121</v>
      </c>
      <c r="G292" s="80" t="s">
        <v>376</v>
      </c>
      <c r="H292" s="80">
        <v>2</v>
      </c>
      <c r="I292" s="187">
        <v>1280.6</v>
      </c>
      <c r="J292" s="187">
        <v>648.8</v>
      </c>
      <c r="K292" s="187">
        <f t="shared" si="35"/>
        <v>50.663751366546926</v>
      </c>
      <c r="L292" s="187">
        <f t="shared" si="36"/>
        <v>631.8</v>
      </c>
    </row>
    <row r="293" spans="2:12" ht="47.25">
      <c r="B293" s="90" t="s">
        <v>48</v>
      </c>
      <c r="C293" s="154" t="s">
        <v>208</v>
      </c>
      <c r="D293" s="80"/>
      <c r="E293" s="80"/>
      <c r="F293" s="80"/>
      <c r="G293" s="80"/>
      <c r="H293" s="80"/>
      <c r="I293" s="197">
        <f>I297</f>
        <v>4253.3</v>
      </c>
      <c r="J293" s="197">
        <f>J297</f>
        <v>1806.4</v>
      </c>
      <c r="K293" s="197">
        <f t="shared" si="35"/>
        <v>42.47055227705546</v>
      </c>
      <c r="L293" s="197">
        <f t="shared" si="36"/>
        <v>2446.9</v>
      </c>
    </row>
    <row r="294" spans="2:12" ht="15.75">
      <c r="B294" s="82" t="s">
        <v>507</v>
      </c>
      <c r="C294" s="154"/>
      <c r="D294" s="80"/>
      <c r="E294" s="80"/>
      <c r="F294" s="80"/>
      <c r="G294" s="80"/>
      <c r="H294" s="80" t="s">
        <v>502</v>
      </c>
      <c r="I294" s="187">
        <f>I307+I311+I315</f>
        <v>1544.8</v>
      </c>
      <c r="J294" s="187">
        <f>J307+J311+J315</f>
        <v>728.2</v>
      </c>
      <c r="K294" s="187">
        <f t="shared" si="35"/>
        <v>47.1387881926463</v>
      </c>
      <c r="L294" s="187">
        <f t="shared" si="36"/>
        <v>816.5999999999999</v>
      </c>
    </row>
    <row r="295" spans="2:12" ht="15">
      <c r="B295" s="82" t="s">
        <v>512</v>
      </c>
      <c r="C295" s="179"/>
      <c r="D295" s="80"/>
      <c r="E295" s="80"/>
      <c r="F295" s="80"/>
      <c r="G295" s="80"/>
      <c r="H295" s="80">
        <v>2</v>
      </c>
      <c r="I295" s="187">
        <f>I308+I312</f>
        <v>2688.7</v>
      </c>
      <c r="J295" s="187">
        <f>J308+J312</f>
        <v>1078.2</v>
      </c>
      <c r="K295" s="187">
        <f t="shared" si="35"/>
        <v>40.101164131364605</v>
      </c>
      <c r="L295" s="187">
        <f t="shared" si="36"/>
        <v>1610.4999999999998</v>
      </c>
    </row>
    <row r="296" spans="2:12" ht="15">
      <c r="B296" s="82" t="s">
        <v>499</v>
      </c>
      <c r="C296" s="179"/>
      <c r="D296" s="80"/>
      <c r="E296" s="80"/>
      <c r="F296" s="80"/>
      <c r="G296" s="80"/>
      <c r="H296" s="80" t="s">
        <v>506</v>
      </c>
      <c r="I296" s="187">
        <f>I303</f>
        <v>19.8</v>
      </c>
      <c r="J296" s="187">
        <f>J303</f>
        <v>0</v>
      </c>
      <c r="K296" s="187"/>
      <c r="L296" s="187"/>
    </row>
    <row r="297" spans="2:12" ht="15">
      <c r="B297" s="82" t="s">
        <v>438</v>
      </c>
      <c r="C297" s="179"/>
      <c r="D297" s="80" t="s">
        <v>488</v>
      </c>
      <c r="E297" s="80"/>
      <c r="F297" s="80"/>
      <c r="G297" s="80"/>
      <c r="H297" s="80"/>
      <c r="I297" s="187">
        <f>I298</f>
        <v>4253.3</v>
      </c>
      <c r="J297" s="187">
        <f>J298</f>
        <v>1806.4</v>
      </c>
      <c r="K297" s="187">
        <f t="shared" si="35"/>
        <v>42.47055227705546</v>
      </c>
      <c r="L297" s="187">
        <f t="shared" si="36"/>
        <v>2446.9</v>
      </c>
    </row>
    <row r="298" spans="2:12" ht="15">
      <c r="B298" s="82" t="s">
        <v>439</v>
      </c>
      <c r="C298" s="179"/>
      <c r="D298" s="80" t="s">
        <v>488</v>
      </c>
      <c r="E298" s="80" t="s">
        <v>489</v>
      </c>
      <c r="F298" s="80"/>
      <c r="G298" s="80"/>
      <c r="H298" s="80"/>
      <c r="I298" s="187">
        <f>I299</f>
        <v>4253.3</v>
      </c>
      <c r="J298" s="187">
        <f>J299</f>
        <v>1806.4</v>
      </c>
      <c r="K298" s="187">
        <f t="shared" si="35"/>
        <v>42.47055227705546</v>
      </c>
      <c r="L298" s="187">
        <f t="shared" si="36"/>
        <v>2446.9</v>
      </c>
    </row>
    <row r="299" spans="2:12" ht="15">
      <c r="B299" s="82" t="s">
        <v>514</v>
      </c>
      <c r="C299" s="180"/>
      <c r="D299" s="80" t="s">
        <v>488</v>
      </c>
      <c r="E299" s="80" t="s">
        <v>489</v>
      </c>
      <c r="F299" s="80" t="s">
        <v>515</v>
      </c>
      <c r="G299" s="80"/>
      <c r="H299" s="80"/>
      <c r="I299" s="187">
        <f>I300+I304</f>
        <v>4253.3</v>
      </c>
      <c r="J299" s="187">
        <f>J300+J304</f>
        <v>1806.4</v>
      </c>
      <c r="K299" s="187">
        <f t="shared" si="35"/>
        <v>42.47055227705546</v>
      </c>
      <c r="L299" s="187">
        <f t="shared" si="36"/>
        <v>2446.9</v>
      </c>
    </row>
    <row r="300" spans="2:12" ht="60">
      <c r="B300" s="82" t="s">
        <v>165</v>
      </c>
      <c r="C300" s="180"/>
      <c r="D300" s="80" t="s">
        <v>488</v>
      </c>
      <c r="E300" s="80" t="s">
        <v>489</v>
      </c>
      <c r="F300" s="80" t="s">
        <v>164</v>
      </c>
      <c r="G300" s="80"/>
      <c r="H300" s="80"/>
      <c r="I300" s="187">
        <f aca="true" t="shared" si="37" ref="I300:J302">I301</f>
        <v>19.8</v>
      </c>
      <c r="J300" s="187">
        <f t="shared" si="37"/>
        <v>0</v>
      </c>
      <c r="K300" s="187">
        <f t="shared" si="35"/>
        <v>0</v>
      </c>
      <c r="L300" s="187">
        <f t="shared" si="36"/>
        <v>19.8</v>
      </c>
    </row>
    <row r="301" spans="2:12" ht="30">
      <c r="B301" s="82" t="s">
        <v>524</v>
      </c>
      <c r="C301" s="180"/>
      <c r="D301" s="80" t="s">
        <v>488</v>
      </c>
      <c r="E301" s="80" t="s">
        <v>489</v>
      </c>
      <c r="F301" s="80" t="s">
        <v>164</v>
      </c>
      <c r="G301" s="80" t="s">
        <v>525</v>
      </c>
      <c r="H301" s="80"/>
      <c r="I301" s="187">
        <f t="shared" si="37"/>
        <v>19.8</v>
      </c>
      <c r="J301" s="187">
        <f t="shared" si="37"/>
        <v>0</v>
      </c>
      <c r="K301" s="187">
        <f t="shared" si="35"/>
        <v>0</v>
      </c>
      <c r="L301" s="187">
        <f t="shared" si="36"/>
        <v>19.8</v>
      </c>
    </row>
    <row r="302" spans="2:12" ht="30">
      <c r="B302" s="82" t="s">
        <v>526</v>
      </c>
      <c r="C302" s="180"/>
      <c r="D302" s="80" t="s">
        <v>488</v>
      </c>
      <c r="E302" s="80" t="s">
        <v>489</v>
      </c>
      <c r="F302" s="80" t="s">
        <v>164</v>
      </c>
      <c r="G302" s="80" t="s">
        <v>527</v>
      </c>
      <c r="H302" s="80"/>
      <c r="I302" s="187">
        <f t="shared" si="37"/>
        <v>19.8</v>
      </c>
      <c r="J302" s="187">
        <f t="shared" si="37"/>
        <v>0</v>
      </c>
      <c r="K302" s="187">
        <f t="shared" si="35"/>
        <v>0</v>
      </c>
      <c r="L302" s="187">
        <f t="shared" si="36"/>
        <v>19.8</v>
      </c>
    </row>
    <row r="303" spans="2:12" ht="15">
      <c r="B303" s="82" t="s">
        <v>499</v>
      </c>
      <c r="C303" s="180"/>
      <c r="D303" s="80" t="s">
        <v>488</v>
      </c>
      <c r="E303" s="80" t="s">
        <v>489</v>
      </c>
      <c r="F303" s="80" t="s">
        <v>164</v>
      </c>
      <c r="G303" s="80" t="s">
        <v>527</v>
      </c>
      <c r="H303" s="80" t="s">
        <v>506</v>
      </c>
      <c r="I303" s="187">
        <v>19.8</v>
      </c>
      <c r="J303" s="187">
        <v>0</v>
      </c>
      <c r="K303" s="187">
        <f t="shared" si="35"/>
        <v>0</v>
      </c>
      <c r="L303" s="187">
        <f t="shared" si="36"/>
        <v>19.8</v>
      </c>
    </row>
    <row r="304" spans="2:12" ht="30">
      <c r="B304" s="82" t="s">
        <v>179</v>
      </c>
      <c r="C304" s="179"/>
      <c r="D304" s="80" t="s">
        <v>488</v>
      </c>
      <c r="E304" s="80" t="s">
        <v>489</v>
      </c>
      <c r="F304" s="80" t="s">
        <v>102</v>
      </c>
      <c r="G304" s="80"/>
      <c r="H304" s="80"/>
      <c r="I304" s="187">
        <f>I305+I309+I313</f>
        <v>4233.5</v>
      </c>
      <c r="J304" s="187">
        <f>J305+J309+J313</f>
        <v>1806.4</v>
      </c>
      <c r="K304" s="187">
        <f t="shared" si="35"/>
        <v>42.669186252509746</v>
      </c>
      <c r="L304" s="187">
        <f t="shared" si="36"/>
        <v>2427.1</v>
      </c>
    </row>
    <row r="305" spans="2:12" ht="60">
      <c r="B305" s="82" t="s">
        <v>517</v>
      </c>
      <c r="C305" s="179"/>
      <c r="D305" s="80" t="s">
        <v>488</v>
      </c>
      <c r="E305" s="80" t="s">
        <v>489</v>
      </c>
      <c r="F305" s="80" t="s">
        <v>102</v>
      </c>
      <c r="G305" s="80" t="s">
        <v>347</v>
      </c>
      <c r="H305" s="80"/>
      <c r="I305" s="187">
        <f>I306</f>
        <v>3755.3</v>
      </c>
      <c r="J305" s="187">
        <f>J306</f>
        <v>1527.5</v>
      </c>
      <c r="K305" s="187">
        <f t="shared" si="35"/>
        <v>40.675844806007504</v>
      </c>
      <c r="L305" s="187">
        <f t="shared" si="36"/>
        <v>2227.8</v>
      </c>
    </row>
    <row r="306" spans="2:12" ht="30">
      <c r="B306" s="82" t="s">
        <v>518</v>
      </c>
      <c r="C306" s="179"/>
      <c r="D306" s="80" t="s">
        <v>488</v>
      </c>
      <c r="E306" s="80" t="s">
        <v>489</v>
      </c>
      <c r="F306" s="80" t="s">
        <v>102</v>
      </c>
      <c r="G306" s="80" t="s">
        <v>519</v>
      </c>
      <c r="H306" s="80"/>
      <c r="I306" s="187">
        <f>I307+I308</f>
        <v>3755.3</v>
      </c>
      <c r="J306" s="187">
        <f>J307+J308</f>
        <v>1527.5</v>
      </c>
      <c r="K306" s="187">
        <f t="shared" si="35"/>
        <v>40.675844806007504</v>
      </c>
      <c r="L306" s="187">
        <f t="shared" si="36"/>
        <v>2227.8</v>
      </c>
    </row>
    <row r="307" spans="2:12" ht="15">
      <c r="B307" s="82" t="s">
        <v>507</v>
      </c>
      <c r="C307" s="179"/>
      <c r="D307" s="80" t="s">
        <v>488</v>
      </c>
      <c r="E307" s="80" t="s">
        <v>489</v>
      </c>
      <c r="F307" s="80" t="s">
        <v>102</v>
      </c>
      <c r="G307" s="80" t="s">
        <v>519</v>
      </c>
      <c r="H307" s="80" t="s">
        <v>502</v>
      </c>
      <c r="I307" s="187">
        <v>1092.3</v>
      </c>
      <c r="J307" s="187">
        <v>473.1</v>
      </c>
      <c r="K307" s="187">
        <f t="shared" si="35"/>
        <v>43.31227684702005</v>
      </c>
      <c r="L307" s="187">
        <f t="shared" si="36"/>
        <v>619.1999999999999</v>
      </c>
    </row>
    <row r="308" spans="2:12" ht="15">
      <c r="B308" s="82" t="s">
        <v>512</v>
      </c>
      <c r="C308" s="179"/>
      <c r="D308" s="80" t="s">
        <v>488</v>
      </c>
      <c r="E308" s="80" t="s">
        <v>489</v>
      </c>
      <c r="F308" s="80" t="s">
        <v>102</v>
      </c>
      <c r="G308" s="80" t="s">
        <v>519</v>
      </c>
      <c r="H308" s="80">
        <v>2</v>
      </c>
      <c r="I308" s="187">
        <v>2663</v>
      </c>
      <c r="J308" s="187">
        <v>1054.4</v>
      </c>
      <c r="K308" s="187">
        <f t="shared" si="35"/>
        <v>39.59444235824259</v>
      </c>
      <c r="L308" s="187">
        <f t="shared" si="36"/>
        <v>1608.6</v>
      </c>
    </row>
    <row r="309" spans="2:12" ht="30">
      <c r="B309" s="82" t="s">
        <v>524</v>
      </c>
      <c r="C309" s="155"/>
      <c r="D309" s="80" t="s">
        <v>488</v>
      </c>
      <c r="E309" s="80" t="s">
        <v>489</v>
      </c>
      <c r="F309" s="80" t="s">
        <v>102</v>
      </c>
      <c r="G309" s="80" t="s">
        <v>525</v>
      </c>
      <c r="H309" s="80"/>
      <c r="I309" s="187">
        <f>I310</f>
        <v>470.7</v>
      </c>
      <c r="J309" s="187">
        <f>J310</f>
        <v>271.4</v>
      </c>
      <c r="K309" s="187">
        <f t="shared" si="35"/>
        <v>57.658806033567025</v>
      </c>
      <c r="L309" s="187">
        <f t="shared" si="36"/>
        <v>199.3</v>
      </c>
    </row>
    <row r="310" spans="2:12" ht="30">
      <c r="B310" s="82" t="s">
        <v>526</v>
      </c>
      <c r="C310" s="155"/>
      <c r="D310" s="80" t="s">
        <v>488</v>
      </c>
      <c r="E310" s="80" t="s">
        <v>489</v>
      </c>
      <c r="F310" s="80" t="s">
        <v>102</v>
      </c>
      <c r="G310" s="80" t="s">
        <v>527</v>
      </c>
      <c r="H310" s="80"/>
      <c r="I310" s="187">
        <f>I311+I312</f>
        <v>470.7</v>
      </c>
      <c r="J310" s="187">
        <f>J311+J312</f>
        <v>271.4</v>
      </c>
      <c r="K310" s="187">
        <f t="shared" si="35"/>
        <v>57.658806033567025</v>
      </c>
      <c r="L310" s="187">
        <f t="shared" si="36"/>
        <v>199.3</v>
      </c>
    </row>
    <row r="311" spans="2:12" ht="15">
      <c r="B311" s="82" t="s">
        <v>507</v>
      </c>
      <c r="C311" s="155"/>
      <c r="D311" s="80" t="s">
        <v>488</v>
      </c>
      <c r="E311" s="80" t="s">
        <v>489</v>
      </c>
      <c r="F311" s="80" t="s">
        <v>102</v>
      </c>
      <c r="G311" s="80" t="s">
        <v>527</v>
      </c>
      <c r="H311" s="80" t="s">
        <v>502</v>
      </c>
      <c r="I311" s="187">
        <v>445</v>
      </c>
      <c r="J311" s="187">
        <v>247.6</v>
      </c>
      <c r="K311" s="187">
        <f t="shared" si="35"/>
        <v>55.640449438202246</v>
      </c>
      <c r="L311" s="187">
        <f t="shared" si="36"/>
        <v>197.4</v>
      </c>
    </row>
    <row r="312" spans="2:12" ht="15">
      <c r="B312" s="82" t="s">
        <v>512</v>
      </c>
      <c r="C312" s="179"/>
      <c r="D312" s="80" t="s">
        <v>488</v>
      </c>
      <c r="E312" s="80" t="s">
        <v>489</v>
      </c>
      <c r="F312" s="80" t="s">
        <v>102</v>
      </c>
      <c r="G312" s="80" t="s">
        <v>527</v>
      </c>
      <c r="H312" s="80">
        <v>2</v>
      </c>
      <c r="I312" s="187">
        <v>25.7</v>
      </c>
      <c r="J312" s="187">
        <v>23.8</v>
      </c>
      <c r="K312" s="187">
        <f t="shared" si="35"/>
        <v>92.60700389105058</v>
      </c>
      <c r="L312" s="187">
        <f t="shared" si="36"/>
        <v>1.8999999999999986</v>
      </c>
    </row>
    <row r="313" spans="2:12" ht="15">
      <c r="B313" s="82" t="s">
        <v>529</v>
      </c>
      <c r="C313" s="179"/>
      <c r="D313" s="80" t="s">
        <v>488</v>
      </c>
      <c r="E313" s="80" t="s">
        <v>489</v>
      </c>
      <c r="F313" s="80" t="s">
        <v>102</v>
      </c>
      <c r="G313" s="80" t="s">
        <v>287</v>
      </c>
      <c r="H313" s="80"/>
      <c r="I313" s="187">
        <f>I314</f>
        <v>7.5</v>
      </c>
      <c r="J313" s="187">
        <f>J314</f>
        <v>7.5</v>
      </c>
      <c r="K313" s="187">
        <f t="shared" si="35"/>
        <v>100</v>
      </c>
      <c r="L313" s="187">
        <f t="shared" si="36"/>
        <v>0</v>
      </c>
    </row>
    <row r="314" spans="2:12" ht="15">
      <c r="B314" s="82" t="s">
        <v>530</v>
      </c>
      <c r="C314" s="179"/>
      <c r="D314" s="80" t="s">
        <v>488</v>
      </c>
      <c r="E314" s="80" t="s">
        <v>489</v>
      </c>
      <c r="F314" s="80" t="s">
        <v>102</v>
      </c>
      <c r="G314" s="80" t="s">
        <v>531</v>
      </c>
      <c r="H314" s="80"/>
      <c r="I314" s="187">
        <f>I315</f>
        <v>7.5</v>
      </c>
      <c r="J314" s="187">
        <f>J315</f>
        <v>7.5</v>
      </c>
      <c r="K314" s="187">
        <f t="shared" si="35"/>
        <v>100</v>
      </c>
      <c r="L314" s="187">
        <f t="shared" si="36"/>
        <v>0</v>
      </c>
    </row>
    <row r="315" spans="2:12" ht="15">
      <c r="B315" s="82" t="s">
        <v>512</v>
      </c>
      <c r="C315" s="179"/>
      <c r="D315" s="80" t="s">
        <v>488</v>
      </c>
      <c r="E315" s="80" t="s">
        <v>489</v>
      </c>
      <c r="F315" s="80" t="s">
        <v>102</v>
      </c>
      <c r="G315" s="80" t="s">
        <v>531</v>
      </c>
      <c r="H315" s="80" t="s">
        <v>502</v>
      </c>
      <c r="I315" s="187">
        <v>7.5</v>
      </c>
      <c r="J315" s="187">
        <v>7.5</v>
      </c>
      <c r="K315" s="187">
        <f t="shared" si="35"/>
        <v>100</v>
      </c>
      <c r="L315" s="187">
        <f t="shared" si="36"/>
        <v>0</v>
      </c>
    </row>
    <row r="316" spans="2:12" ht="15.75">
      <c r="B316" s="90" t="s">
        <v>166</v>
      </c>
      <c r="C316" s="154" t="s">
        <v>409</v>
      </c>
      <c r="D316" s="80"/>
      <c r="E316" s="80"/>
      <c r="F316" s="80"/>
      <c r="G316" s="80"/>
      <c r="H316" s="80"/>
      <c r="I316" s="197">
        <f>I320+I359+I366+I514+I575</f>
        <v>119685.99999999999</v>
      </c>
      <c r="J316" s="197">
        <f>J320+J359+J366+J514+J575</f>
        <v>69026.2</v>
      </c>
      <c r="K316" s="197">
        <f t="shared" si="35"/>
        <v>57.67274367929416</v>
      </c>
      <c r="L316" s="197">
        <f t="shared" si="36"/>
        <v>50659.79999999999</v>
      </c>
    </row>
    <row r="317" spans="2:12" ht="15">
      <c r="B317" s="82" t="s">
        <v>512</v>
      </c>
      <c r="C317" s="179"/>
      <c r="D317" s="80"/>
      <c r="E317" s="80"/>
      <c r="F317" s="80"/>
      <c r="G317" s="80"/>
      <c r="H317" s="80">
        <v>2</v>
      </c>
      <c r="I317" s="187">
        <f>I326+I329+I332+I338+I348+I353+I358+I365+I376+I378+I384+I405+I407+I411+I415+I421+I426+I431+I436+I448+I453+I459+I464+I469+I475+I480+I485+I490+I493+I496+I501+I507+I510+I513+I520+I533+I539+I570+I581+I542</f>
        <v>41167.2</v>
      </c>
      <c r="J317" s="187">
        <f>J326+J329+J332+J338+J348+J353+J358+J365+J376+J378+J384+J405+J407+J411+J415+J421+J426+J431+J436+J448+J453+J459+J464+J469+J475+J480+J485+J490+J493+J496+J501+J507+J510+J513+J520+J533+J539+J570+J581+J542</f>
        <v>22408.300000000003</v>
      </c>
      <c r="K317" s="187">
        <f t="shared" si="35"/>
        <v>54.43241221166366</v>
      </c>
      <c r="L317" s="187">
        <f t="shared" si="36"/>
        <v>18758.899999999994</v>
      </c>
    </row>
    <row r="318" spans="2:12" ht="15">
      <c r="B318" s="82" t="s">
        <v>498</v>
      </c>
      <c r="C318" s="179"/>
      <c r="D318" s="80"/>
      <c r="E318" s="80"/>
      <c r="F318" s="80"/>
      <c r="G318" s="80"/>
      <c r="H318" s="80">
        <v>3</v>
      </c>
      <c r="I318" s="187">
        <f>I339+I342+I372+I390+I394+I398+I401+I442+I529+I552+I556+I560+I564+I571+I574</f>
        <v>78175</v>
      </c>
      <c r="J318" s="187">
        <f>J339+J342+J372+J390+J394+J398+J401+J442+J529+J552+J556+J560+J564+J571+J574</f>
        <v>46407.9</v>
      </c>
      <c r="K318" s="187">
        <f t="shared" si="35"/>
        <v>59.364118963863135</v>
      </c>
      <c r="L318" s="187">
        <f t="shared" si="36"/>
        <v>31767.1</v>
      </c>
    </row>
    <row r="319" spans="2:12" ht="15">
      <c r="B319" s="82" t="s">
        <v>499</v>
      </c>
      <c r="C319" s="179"/>
      <c r="D319" s="80"/>
      <c r="E319" s="80"/>
      <c r="F319" s="80"/>
      <c r="G319" s="80"/>
      <c r="H319" s="80" t="s">
        <v>506</v>
      </c>
      <c r="I319" s="187">
        <f>I525+I548</f>
        <v>343.79999999999995</v>
      </c>
      <c r="J319" s="187">
        <f>J525+J548</f>
        <v>210</v>
      </c>
      <c r="K319" s="187">
        <f t="shared" si="35"/>
        <v>61.08202443280978</v>
      </c>
      <c r="L319" s="187">
        <f t="shared" si="36"/>
        <v>133.79999999999995</v>
      </c>
    </row>
    <row r="320" spans="2:12" ht="15.75">
      <c r="B320" s="82" t="s">
        <v>429</v>
      </c>
      <c r="C320" s="154"/>
      <c r="D320" s="80" t="s">
        <v>472</v>
      </c>
      <c r="E320" s="80"/>
      <c r="F320" s="80"/>
      <c r="G320" s="80"/>
      <c r="H320" s="80"/>
      <c r="I320" s="187">
        <f>I321+I333</f>
        <v>2136.8</v>
      </c>
      <c r="J320" s="187">
        <f>J321+J333</f>
        <v>1235.7</v>
      </c>
      <c r="K320" s="187">
        <f t="shared" si="35"/>
        <v>57.82946461999251</v>
      </c>
      <c r="L320" s="187">
        <f t="shared" si="36"/>
        <v>901.1000000000001</v>
      </c>
    </row>
    <row r="321" spans="2:12" ht="45">
      <c r="B321" s="82" t="s">
        <v>528</v>
      </c>
      <c r="C321" s="180"/>
      <c r="D321" s="80" t="s">
        <v>472</v>
      </c>
      <c r="E321" s="80" t="s">
        <v>475</v>
      </c>
      <c r="F321" s="155"/>
      <c r="G321" s="80"/>
      <c r="H321" s="80"/>
      <c r="I321" s="187">
        <f>I322</f>
        <v>1895.1000000000001</v>
      </c>
      <c r="J321" s="187">
        <f>J322</f>
        <v>1109.2</v>
      </c>
      <c r="K321" s="187">
        <f t="shared" si="35"/>
        <v>58.529892881642134</v>
      </c>
      <c r="L321" s="187">
        <f t="shared" si="36"/>
        <v>785.9000000000001</v>
      </c>
    </row>
    <row r="322" spans="2:12" ht="15">
      <c r="B322" s="82" t="s">
        <v>514</v>
      </c>
      <c r="C322" s="179"/>
      <c r="D322" s="80" t="s">
        <v>472</v>
      </c>
      <c r="E322" s="80" t="s">
        <v>475</v>
      </c>
      <c r="F322" s="155" t="s">
        <v>515</v>
      </c>
      <c r="G322" s="80"/>
      <c r="H322" s="80"/>
      <c r="I322" s="187">
        <f>I323</f>
        <v>1895.1000000000001</v>
      </c>
      <c r="J322" s="187">
        <f>J323</f>
        <v>1109.2</v>
      </c>
      <c r="K322" s="187">
        <f t="shared" si="35"/>
        <v>58.529892881642134</v>
      </c>
      <c r="L322" s="187">
        <f t="shared" si="36"/>
        <v>785.9000000000001</v>
      </c>
    </row>
    <row r="323" spans="2:12" ht="30">
      <c r="B323" s="82" t="s">
        <v>522</v>
      </c>
      <c r="C323" s="179"/>
      <c r="D323" s="80" t="s">
        <v>472</v>
      </c>
      <c r="E323" s="80" t="s">
        <v>475</v>
      </c>
      <c r="F323" s="155" t="s">
        <v>523</v>
      </c>
      <c r="G323" s="80"/>
      <c r="H323" s="80"/>
      <c r="I323" s="187">
        <f>I324+I327+I330</f>
        <v>1895.1000000000001</v>
      </c>
      <c r="J323" s="187">
        <f>J324+J327+J330</f>
        <v>1109.2</v>
      </c>
      <c r="K323" s="187">
        <f t="shared" si="35"/>
        <v>58.529892881642134</v>
      </c>
      <c r="L323" s="187">
        <f t="shared" si="36"/>
        <v>785.9000000000001</v>
      </c>
    </row>
    <row r="324" spans="2:12" ht="60">
      <c r="B324" s="82" t="s">
        <v>517</v>
      </c>
      <c r="C324" s="179"/>
      <c r="D324" s="80" t="s">
        <v>472</v>
      </c>
      <c r="E324" s="80" t="s">
        <v>475</v>
      </c>
      <c r="F324" s="155" t="s">
        <v>523</v>
      </c>
      <c r="G324" s="80" t="s">
        <v>347</v>
      </c>
      <c r="H324" s="80"/>
      <c r="I324" s="187">
        <f>I325</f>
        <v>1848.9</v>
      </c>
      <c r="J324" s="187">
        <f>J325</f>
        <v>1089.7</v>
      </c>
      <c r="K324" s="187">
        <f t="shared" si="35"/>
        <v>58.937746768348745</v>
      </c>
      <c r="L324" s="187">
        <f t="shared" si="36"/>
        <v>759.2</v>
      </c>
    </row>
    <row r="325" spans="2:12" ht="30">
      <c r="B325" s="82" t="s">
        <v>518</v>
      </c>
      <c r="C325" s="179"/>
      <c r="D325" s="80" t="s">
        <v>472</v>
      </c>
      <c r="E325" s="80" t="s">
        <v>475</v>
      </c>
      <c r="F325" s="155" t="s">
        <v>523</v>
      </c>
      <c r="G325" s="80" t="s">
        <v>519</v>
      </c>
      <c r="H325" s="80"/>
      <c r="I325" s="187">
        <f>I326</f>
        <v>1848.9</v>
      </c>
      <c r="J325" s="187">
        <f>J326</f>
        <v>1089.7</v>
      </c>
      <c r="K325" s="187">
        <f t="shared" si="35"/>
        <v>58.937746768348745</v>
      </c>
      <c r="L325" s="187">
        <f t="shared" si="36"/>
        <v>759.2</v>
      </c>
    </row>
    <row r="326" spans="2:12" ht="15">
      <c r="B326" s="82" t="s">
        <v>512</v>
      </c>
      <c r="C326" s="179"/>
      <c r="D326" s="80" t="s">
        <v>472</v>
      </c>
      <c r="E326" s="80" t="s">
        <v>475</v>
      </c>
      <c r="F326" s="155" t="s">
        <v>523</v>
      </c>
      <c r="G326" s="80" t="s">
        <v>519</v>
      </c>
      <c r="H326" s="80">
        <v>2</v>
      </c>
      <c r="I326" s="187">
        <v>1848.9</v>
      </c>
      <c r="J326" s="187">
        <v>1089.7</v>
      </c>
      <c r="K326" s="187">
        <f t="shared" si="35"/>
        <v>58.937746768348745</v>
      </c>
      <c r="L326" s="187">
        <f t="shared" si="36"/>
        <v>759.2</v>
      </c>
    </row>
    <row r="327" spans="2:12" ht="30">
      <c r="B327" s="82" t="s">
        <v>524</v>
      </c>
      <c r="C327" s="155"/>
      <c r="D327" s="80" t="s">
        <v>472</v>
      </c>
      <c r="E327" s="80" t="s">
        <v>475</v>
      </c>
      <c r="F327" s="155" t="s">
        <v>523</v>
      </c>
      <c r="G327" s="80" t="s">
        <v>525</v>
      </c>
      <c r="H327" s="80"/>
      <c r="I327" s="187">
        <f>I328</f>
        <v>43.3</v>
      </c>
      <c r="J327" s="187">
        <f>J328</f>
        <v>16.6</v>
      </c>
      <c r="K327" s="187">
        <f t="shared" si="35"/>
        <v>38.337182448036955</v>
      </c>
      <c r="L327" s="187">
        <f t="shared" si="36"/>
        <v>26.699999999999996</v>
      </c>
    </row>
    <row r="328" spans="2:12" ht="30">
      <c r="B328" s="82" t="s">
        <v>526</v>
      </c>
      <c r="C328" s="155"/>
      <c r="D328" s="80" t="s">
        <v>472</v>
      </c>
      <c r="E328" s="80" t="s">
        <v>475</v>
      </c>
      <c r="F328" s="155" t="s">
        <v>523</v>
      </c>
      <c r="G328" s="80" t="s">
        <v>527</v>
      </c>
      <c r="H328" s="80"/>
      <c r="I328" s="187">
        <f>I329</f>
        <v>43.3</v>
      </c>
      <c r="J328" s="187">
        <f>J329</f>
        <v>16.6</v>
      </c>
      <c r="K328" s="187">
        <f t="shared" si="35"/>
        <v>38.337182448036955</v>
      </c>
      <c r="L328" s="187">
        <f t="shared" si="36"/>
        <v>26.699999999999996</v>
      </c>
    </row>
    <row r="329" spans="2:12" ht="15">
      <c r="B329" s="82" t="s">
        <v>512</v>
      </c>
      <c r="C329" s="179"/>
      <c r="D329" s="80" t="s">
        <v>472</v>
      </c>
      <c r="E329" s="80" t="s">
        <v>475</v>
      </c>
      <c r="F329" s="155" t="s">
        <v>523</v>
      </c>
      <c r="G329" s="80" t="s">
        <v>527</v>
      </c>
      <c r="H329" s="80">
        <v>2</v>
      </c>
      <c r="I329" s="187">
        <v>43.3</v>
      </c>
      <c r="J329" s="187">
        <v>16.6</v>
      </c>
      <c r="K329" s="187">
        <f t="shared" si="35"/>
        <v>38.337182448036955</v>
      </c>
      <c r="L329" s="187">
        <f t="shared" si="36"/>
        <v>26.699999999999996</v>
      </c>
    </row>
    <row r="330" spans="2:12" ht="15">
      <c r="B330" s="82" t="s">
        <v>529</v>
      </c>
      <c r="C330" s="155"/>
      <c r="D330" s="80" t="s">
        <v>472</v>
      </c>
      <c r="E330" s="80" t="s">
        <v>475</v>
      </c>
      <c r="F330" s="155" t="s">
        <v>523</v>
      </c>
      <c r="G330" s="80" t="s">
        <v>287</v>
      </c>
      <c r="H330" s="80"/>
      <c r="I330" s="187">
        <f>I331</f>
        <v>2.9</v>
      </c>
      <c r="J330" s="187">
        <f>J331</f>
        <v>2.9</v>
      </c>
      <c r="K330" s="187">
        <f t="shared" si="35"/>
        <v>100</v>
      </c>
      <c r="L330" s="187">
        <f t="shared" si="36"/>
        <v>0</v>
      </c>
    </row>
    <row r="331" spans="2:12" ht="15">
      <c r="B331" s="82" t="s">
        <v>530</v>
      </c>
      <c r="C331" s="155"/>
      <c r="D331" s="80" t="s">
        <v>472</v>
      </c>
      <c r="E331" s="80" t="s">
        <v>475</v>
      </c>
      <c r="F331" s="155" t="s">
        <v>523</v>
      </c>
      <c r="G331" s="80" t="s">
        <v>531</v>
      </c>
      <c r="H331" s="80"/>
      <c r="I331" s="187">
        <f>I332</f>
        <v>2.9</v>
      </c>
      <c r="J331" s="187">
        <f>J332</f>
        <v>2.9</v>
      </c>
      <c r="K331" s="187">
        <f t="shared" si="35"/>
        <v>100</v>
      </c>
      <c r="L331" s="187">
        <f t="shared" si="36"/>
        <v>0</v>
      </c>
    </row>
    <row r="332" spans="2:12" ht="15">
      <c r="B332" s="82" t="s">
        <v>512</v>
      </c>
      <c r="C332" s="179"/>
      <c r="D332" s="80" t="s">
        <v>472</v>
      </c>
      <c r="E332" s="80" t="s">
        <v>475</v>
      </c>
      <c r="F332" s="155" t="s">
        <v>523</v>
      </c>
      <c r="G332" s="80" t="s">
        <v>531</v>
      </c>
      <c r="H332" s="80">
        <v>2</v>
      </c>
      <c r="I332" s="187">
        <v>2.9</v>
      </c>
      <c r="J332" s="187">
        <v>2.9</v>
      </c>
      <c r="K332" s="187">
        <f t="shared" si="35"/>
        <v>100</v>
      </c>
      <c r="L332" s="187">
        <f t="shared" si="36"/>
        <v>0</v>
      </c>
    </row>
    <row r="333" spans="2:12" ht="15">
      <c r="B333" s="82" t="s">
        <v>431</v>
      </c>
      <c r="C333" s="155"/>
      <c r="D333" s="80" t="s">
        <v>472</v>
      </c>
      <c r="E333" s="80" t="s">
        <v>453</v>
      </c>
      <c r="F333" s="155"/>
      <c r="G333" s="80"/>
      <c r="H333" s="80"/>
      <c r="I333" s="187">
        <f>I334+I343</f>
        <v>241.7</v>
      </c>
      <c r="J333" s="187">
        <f>J334+J343</f>
        <v>126.5</v>
      </c>
      <c r="K333" s="187">
        <f t="shared" si="35"/>
        <v>52.33760860570956</v>
      </c>
      <c r="L333" s="187">
        <f t="shared" si="36"/>
        <v>115.19999999999999</v>
      </c>
    </row>
    <row r="334" spans="2:12" ht="15">
      <c r="B334" s="82" t="s">
        <v>514</v>
      </c>
      <c r="C334" s="155"/>
      <c r="D334" s="80" t="s">
        <v>472</v>
      </c>
      <c r="E334" s="80" t="s">
        <v>453</v>
      </c>
      <c r="F334" s="155" t="s">
        <v>515</v>
      </c>
      <c r="G334" s="80"/>
      <c r="H334" s="80"/>
      <c r="I334" s="187">
        <f>I335</f>
        <v>236.2</v>
      </c>
      <c r="J334" s="187">
        <f>J335</f>
        <v>123.1</v>
      </c>
      <c r="K334" s="187">
        <f t="shared" si="35"/>
        <v>52.116850127011006</v>
      </c>
      <c r="L334" s="187">
        <f t="shared" si="36"/>
        <v>113.1</v>
      </c>
    </row>
    <row r="335" spans="2:12" ht="60">
      <c r="B335" s="82" t="s">
        <v>534</v>
      </c>
      <c r="C335" s="155"/>
      <c r="D335" s="80" t="s">
        <v>472</v>
      </c>
      <c r="E335" s="80" t="s">
        <v>453</v>
      </c>
      <c r="F335" s="155" t="s">
        <v>535</v>
      </c>
      <c r="G335" s="80"/>
      <c r="H335" s="80"/>
      <c r="I335" s="187">
        <f>I336+I340</f>
        <v>236.2</v>
      </c>
      <c r="J335" s="187">
        <f>J336+J340</f>
        <v>123.1</v>
      </c>
      <c r="K335" s="187">
        <f t="shared" si="35"/>
        <v>52.116850127011006</v>
      </c>
      <c r="L335" s="187">
        <f t="shared" si="36"/>
        <v>113.1</v>
      </c>
    </row>
    <row r="336" spans="2:12" ht="60">
      <c r="B336" s="82" t="s">
        <v>517</v>
      </c>
      <c r="C336" s="179"/>
      <c r="D336" s="80" t="s">
        <v>472</v>
      </c>
      <c r="E336" s="80" t="s">
        <v>453</v>
      </c>
      <c r="F336" s="155" t="s">
        <v>535</v>
      </c>
      <c r="G336" s="80" t="s">
        <v>347</v>
      </c>
      <c r="H336" s="80"/>
      <c r="I336" s="187">
        <f>I337</f>
        <v>205.79999999999998</v>
      </c>
      <c r="J336" s="187">
        <f>J337</f>
        <v>109.5</v>
      </c>
      <c r="K336" s="187">
        <f t="shared" si="35"/>
        <v>53.206997084548114</v>
      </c>
      <c r="L336" s="187">
        <f t="shared" si="36"/>
        <v>96.29999999999998</v>
      </c>
    </row>
    <row r="337" spans="2:12" ht="30">
      <c r="B337" s="82" t="s">
        <v>518</v>
      </c>
      <c r="C337" s="179"/>
      <c r="D337" s="80" t="s">
        <v>472</v>
      </c>
      <c r="E337" s="80" t="s">
        <v>453</v>
      </c>
      <c r="F337" s="155" t="s">
        <v>535</v>
      </c>
      <c r="G337" s="80" t="s">
        <v>519</v>
      </c>
      <c r="H337" s="80"/>
      <c r="I337" s="187">
        <f>I338+I339</f>
        <v>205.79999999999998</v>
      </c>
      <c r="J337" s="187">
        <f>J338+J339</f>
        <v>109.5</v>
      </c>
      <c r="K337" s="187">
        <f t="shared" si="35"/>
        <v>53.206997084548114</v>
      </c>
      <c r="L337" s="187">
        <f t="shared" si="36"/>
        <v>96.29999999999998</v>
      </c>
    </row>
    <row r="338" spans="2:12" ht="15">
      <c r="B338" s="82" t="s">
        <v>512</v>
      </c>
      <c r="C338" s="179"/>
      <c r="D338" s="80" t="s">
        <v>472</v>
      </c>
      <c r="E338" s="80" t="s">
        <v>453</v>
      </c>
      <c r="F338" s="155" t="s">
        <v>535</v>
      </c>
      <c r="G338" s="80" t="s">
        <v>519</v>
      </c>
      <c r="H338" s="80" t="s">
        <v>503</v>
      </c>
      <c r="I338" s="187">
        <v>11.7</v>
      </c>
      <c r="J338" s="187">
        <v>8</v>
      </c>
      <c r="K338" s="187">
        <f t="shared" si="35"/>
        <v>68.37606837606837</v>
      </c>
      <c r="L338" s="187">
        <f t="shared" si="36"/>
        <v>3.6999999999999993</v>
      </c>
    </row>
    <row r="339" spans="2:12" ht="15">
      <c r="B339" s="82" t="s">
        <v>498</v>
      </c>
      <c r="C339" s="179"/>
      <c r="D339" s="80" t="s">
        <v>472</v>
      </c>
      <c r="E339" s="80" t="s">
        <v>453</v>
      </c>
      <c r="F339" s="155" t="s">
        <v>535</v>
      </c>
      <c r="G339" s="80" t="s">
        <v>519</v>
      </c>
      <c r="H339" s="80">
        <v>3</v>
      </c>
      <c r="I339" s="187">
        <v>194.1</v>
      </c>
      <c r="J339" s="187">
        <v>101.5</v>
      </c>
      <c r="K339" s="187">
        <f t="shared" si="35"/>
        <v>52.292632663575475</v>
      </c>
      <c r="L339" s="187">
        <f t="shared" si="36"/>
        <v>92.6</v>
      </c>
    </row>
    <row r="340" spans="2:12" ht="30">
      <c r="B340" s="82" t="s">
        <v>524</v>
      </c>
      <c r="C340" s="155"/>
      <c r="D340" s="80" t="s">
        <v>472</v>
      </c>
      <c r="E340" s="80" t="s">
        <v>453</v>
      </c>
      <c r="F340" s="155" t="s">
        <v>535</v>
      </c>
      <c r="G340" s="80" t="s">
        <v>525</v>
      </c>
      <c r="H340" s="80"/>
      <c r="I340" s="187">
        <f>I341</f>
        <v>30.4</v>
      </c>
      <c r="J340" s="187">
        <f>J341</f>
        <v>13.6</v>
      </c>
      <c r="K340" s="187">
        <f t="shared" si="35"/>
        <v>44.73684210526316</v>
      </c>
      <c r="L340" s="187">
        <f t="shared" si="36"/>
        <v>16.799999999999997</v>
      </c>
    </row>
    <row r="341" spans="2:12" ht="30">
      <c r="B341" s="82" t="s">
        <v>526</v>
      </c>
      <c r="C341" s="155"/>
      <c r="D341" s="80" t="s">
        <v>472</v>
      </c>
      <c r="E341" s="80" t="s">
        <v>453</v>
      </c>
      <c r="F341" s="155" t="s">
        <v>535</v>
      </c>
      <c r="G341" s="80" t="s">
        <v>527</v>
      </c>
      <c r="H341" s="80"/>
      <c r="I341" s="187">
        <f>I342</f>
        <v>30.4</v>
      </c>
      <c r="J341" s="187">
        <f>J342</f>
        <v>13.6</v>
      </c>
      <c r="K341" s="187">
        <f t="shared" si="35"/>
        <v>44.73684210526316</v>
      </c>
      <c r="L341" s="187">
        <f t="shared" si="36"/>
        <v>16.799999999999997</v>
      </c>
    </row>
    <row r="342" spans="2:12" ht="15">
      <c r="B342" s="82" t="s">
        <v>498</v>
      </c>
      <c r="C342" s="179"/>
      <c r="D342" s="80" t="s">
        <v>472</v>
      </c>
      <c r="E342" s="80" t="s">
        <v>453</v>
      </c>
      <c r="F342" s="155" t="s">
        <v>535</v>
      </c>
      <c r="G342" s="80" t="s">
        <v>527</v>
      </c>
      <c r="H342" s="80">
        <v>3</v>
      </c>
      <c r="I342" s="187">
        <v>30.4</v>
      </c>
      <c r="J342" s="187">
        <v>13.6</v>
      </c>
      <c r="K342" s="187">
        <f t="shared" si="35"/>
        <v>44.73684210526316</v>
      </c>
      <c r="L342" s="187">
        <f t="shared" si="36"/>
        <v>16.799999999999997</v>
      </c>
    </row>
    <row r="343" spans="2:12" ht="30">
      <c r="B343" s="82" t="s">
        <v>576</v>
      </c>
      <c r="C343" s="179"/>
      <c r="D343" s="80" t="s">
        <v>472</v>
      </c>
      <c r="E343" s="80" t="s">
        <v>453</v>
      </c>
      <c r="F343" s="84" t="s">
        <v>577</v>
      </c>
      <c r="G343" s="140"/>
      <c r="H343" s="80"/>
      <c r="I343" s="187">
        <f>I344+I349+I354</f>
        <v>5.5</v>
      </c>
      <c r="J343" s="187">
        <f>J344+J349+J354</f>
        <v>3.4000000000000004</v>
      </c>
      <c r="K343" s="187">
        <f t="shared" si="35"/>
        <v>61.81818181818183</v>
      </c>
      <c r="L343" s="187">
        <f t="shared" si="36"/>
        <v>2.0999999999999996</v>
      </c>
    </row>
    <row r="344" spans="2:12" ht="60">
      <c r="B344" s="82" t="s">
        <v>578</v>
      </c>
      <c r="C344" s="179"/>
      <c r="D344" s="80" t="s">
        <v>472</v>
      </c>
      <c r="E344" s="80" t="s">
        <v>453</v>
      </c>
      <c r="F344" s="84" t="s">
        <v>579</v>
      </c>
      <c r="G344" s="140"/>
      <c r="H344" s="80"/>
      <c r="I344" s="187">
        <f aca="true" t="shared" si="38" ref="I344:J347">I345</f>
        <v>1.5</v>
      </c>
      <c r="J344" s="187">
        <f t="shared" si="38"/>
        <v>0</v>
      </c>
      <c r="K344" s="187">
        <f t="shared" si="35"/>
        <v>0</v>
      </c>
      <c r="L344" s="187">
        <f t="shared" si="36"/>
        <v>1.5</v>
      </c>
    </row>
    <row r="345" spans="2:12" ht="60">
      <c r="B345" s="82" t="s">
        <v>580</v>
      </c>
      <c r="C345" s="179"/>
      <c r="D345" s="80" t="s">
        <v>472</v>
      </c>
      <c r="E345" s="80" t="s">
        <v>453</v>
      </c>
      <c r="F345" s="84" t="s">
        <v>581</v>
      </c>
      <c r="G345" s="140"/>
      <c r="H345" s="80"/>
      <c r="I345" s="187">
        <f t="shared" si="38"/>
        <v>1.5</v>
      </c>
      <c r="J345" s="187">
        <f t="shared" si="38"/>
        <v>0</v>
      </c>
      <c r="K345" s="187">
        <f t="shared" si="35"/>
        <v>0</v>
      </c>
      <c r="L345" s="187">
        <f t="shared" si="36"/>
        <v>1.5</v>
      </c>
    </row>
    <row r="346" spans="2:12" ht="30">
      <c r="B346" s="82" t="s">
        <v>524</v>
      </c>
      <c r="C346" s="179"/>
      <c r="D346" s="80" t="s">
        <v>472</v>
      </c>
      <c r="E346" s="80" t="s">
        <v>453</v>
      </c>
      <c r="F346" s="84" t="s">
        <v>581</v>
      </c>
      <c r="G346" s="80" t="s">
        <v>525</v>
      </c>
      <c r="H346" s="80"/>
      <c r="I346" s="187">
        <f t="shared" si="38"/>
        <v>1.5</v>
      </c>
      <c r="J346" s="187">
        <f t="shared" si="38"/>
        <v>0</v>
      </c>
      <c r="K346" s="187">
        <f t="shared" si="35"/>
        <v>0</v>
      </c>
      <c r="L346" s="187">
        <f t="shared" si="36"/>
        <v>1.5</v>
      </c>
    </row>
    <row r="347" spans="2:12" ht="30">
      <c r="B347" s="82" t="s">
        <v>526</v>
      </c>
      <c r="C347" s="179"/>
      <c r="D347" s="80" t="s">
        <v>472</v>
      </c>
      <c r="E347" s="80" t="s">
        <v>453</v>
      </c>
      <c r="F347" s="84" t="s">
        <v>581</v>
      </c>
      <c r="G347" s="80" t="s">
        <v>527</v>
      </c>
      <c r="H347" s="80"/>
      <c r="I347" s="187">
        <f t="shared" si="38"/>
        <v>1.5</v>
      </c>
      <c r="J347" s="187">
        <f t="shared" si="38"/>
        <v>0</v>
      </c>
      <c r="K347" s="187">
        <f t="shared" si="35"/>
        <v>0</v>
      </c>
      <c r="L347" s="187">
        <f t="shared" si="36"/>
        <v>1.5</v>
      </c>
    </row>
    <row r="348" spans="2:12" ht="15">
      <c r="B348" s="82" t="s">
        <v>512</v>
      </c>
      <c r="C348" s="179"/>
      <c r="D348" s="80" t="s">
        <v>472</v>
      </c>
      <c r="E348" s="80" t="s">
        <v>453</v>
      </c>
      <c r="F348" s="84" t="s">
        <v>581</v>
      </c>
      <c r="G348" s="80" t="s">
        <v>527</v>
      </c>
      <c r="H348" s="80">
        <v>2</v>
      </c>
      <c r="I348" s="187">
        <v>1.5</v>
      </c>
      <c r="J348" s="187">
        <v>0</v>
      </c>
      <c r="K348" s="187">
        <f t="shared" si="35"/>
        <v>0</v>
      </c>
      <c r="L348" s="187">
        <f t="shared" si="36"/>
        <v>1.5</v>
      </c>
    </row>
    <row r="349" spans="2:12" ht="45">
      <c r="B349" s="82" t="s">
        <v>19</v>
      </c>
      <c r="C349" s="182"/>
      <c r="D349" s="80" t="s">
        <v>472</v>
      </c>
      <c r="E349" s="80" t="s">
        <v>453</v>
      </c>
      <c r="F349" s="84" t="s">
        <v>20</v>
      </c>
      <c r="G349" s="140"/>
      <c r="H349" s="80"/>
      <c r="I349" s="187">
        <f aca="true" t="shared" si="39" ref="I349:J352">I350</f>
        <v>3</v>
      </c>
      <c r="J349" s="187">
        <f t="shared" si="39"/>
        <v>2.6</v>
      </c>
      <c r="K349" s="187">
        <f t="shared" si="35"/>
        <v>86.66666666666667</v>
      </c>
      <c r="L349" s="187">
        <f t="shared" si="36"/>
        <v>0.3999999999999999</v>
      </c>
    </row>
    <row r="350" spans="2:12" ht="60">
      <c r="B350" s="82" t="s">
        <v>21</v>
      </c>
      <c r="C350" s="182"/>
      <c r="D350" s="80" t="s">
        <v>472</v>
      </c>
      <c r="E350" s="80" t="s">
        <v>453</v>
      </c>
      <c r="F350" s="84" t="s">
        <v>22</v>
      </c>
      <c r="G350" s="140"/>
      <c r="H350" s="80"/>
      <c r="I350" s="187">
        <f t="shared" si="39"/>
        <v>3</v>
      </c>
      <c r="J350" s="187">
        <f t="shared" si="39"/>
        <v>2.6</v>
      </c>
      <c r="K350" s="187">
        <f t="shared" si="35"/>
        <v>86.66666666666667</v>
      </c>
      <c r="L350" s="187">
        <f t="shared" si="36"/>
        <v>0.3999999999999999</v>
      </c>
    </row>
    <row r="351" spans="2:12" ht="30">
      <c r="B351" s="82" t="s">
        <v>524</v>
      </c>
      <c r="C351" s="182"/>
      <c r="D351" s="80" t="s">
        <v>472</v>
      </c>
      <c r="E351" s="80" t="s">
        <v>453</v>
      </c>
      <c r="F351" s="84" t="s">
        <v>22</v>
      </c>
      <c r="G351" s="80" t="s">
        <v>525</v>
      </c>
      <c r="H351" s="80"/>
      <c r="I351" s="187">
        <f t="shared" si="39"/>
        <v>3</v>
      </c>
      <c r="J351" s="187">
        <f t="shared" si="39"/>
        <v>2.6</v>
      </c>
      <c r="K351" s="187">
        <f t="shared" si="35"/>
        <v>86.66666666666667</v>
      </c>
      <c r="L351" s="187">
        <f t="shared" si="36"/>
        <v>0.3999999999999999</v>
      </c>
    </row>
    <row r="352" spans="2:12" ht="30">
      <c r="B352" s="82" t="s">
        <v>526</v>
      </c>
      <c r="C352" s="182"/>
      <c r="D352" s="80" t="s">
        <v>472</v>
      </c>
      <c r="E352" s="80" t="s">
        <v>453</v>
      </c>
      <c r="F352" s="84" t="s">
        <v>22</v>
      </c>
      <c r="G352" s="80" t="s">
        <v>527</v>
      </c>
      <c r="H352" s="80"/>
      <c r="I352" s="187">
        <f t="shared" si="39"/>
        <v>3</v>
      </c>
      <c r="J352" s="187">
        <f t="shared" si="39"/>
        <v>2.6</v>
      </c>
      <c r="K352" s="187">
        <f t="shared" si="35"/>
        <v>86.66666666666667</v>
      </c>
      <c r="L352" s="187">
        <f t="shared" si="36"/>
        <v>0.3999999999999999</v>
      </c>
    </row>
    <row r="353" spans="2:12" ht="15">
      <c r="B353" s="82" t="s">
        <v>512</v>
      </c>
      <c r="C353" s="182"/>
      <c r="D353" s="80" t="s">
        <v>472</v>
      </c>
      <c r="E353" s="80" t="s">
        <v>453</v>
      </c>
      <c r="F353" s="84" t="s">
        <v>22</v>
      </c>
      <c r="G353" s="80" t="s">
        <v>527</v>
      </c>
      <c r="H353" s="80">
        <v>2</v>
      </c>
      <c r="I353" s="187">
        <v>3</v>
      </c>
      <c r="J353" s="187">
        <v>2.6</v>
      </c>
      <c r="K353" s="187">
        <f t="shared" si="35"/>
        <v>86.66666666666667</v>
      </c>
      <c r="L353" s="187">
        <f t="shared" si="36"/>
        <v>0.3999999999999999</v>
      </c>
    </row>
    <row r="354" spans="2:12" ht="45">
      <c r="B354" s="82" t="s">
        <v>27</v>
      </c>
      <c r="C354" s="182"/>
      <c r="D354" s="80" t="s">
        <v>472</v>
      </c>
      <c r="E354" s="80" t="s">
        <v>453</v>
      </c>
      <c r="F354" s="84" t="s">
        <v>28</v>
      </c>
      <c r="G354" s="140"/>
      <c r="H354" s="80"/>
      <c r="I354" s="187">
        <f aca="true" t="shared" si="40" ref="I354:J357">I355</f>
        <v>1</v>
      </c>
      <c r="J354" s="187">
        <f t="shared" si="40"/>
        <v>0.8</v>
      </c>
      <c r="K354" s="187">
        <f t="shared" si="35"/>
        <v>80</v>
      </c>
      <c r="L354" s="187">
        <f t="shared" si="36"/>
        <v>0.19999999999999996</v>
      </c>
    </row>
    <row r="355" spans="2:12" ht="60">
      <c r="B355" s="82" t="s">
        <v>29</v>
      </c>
      <c r="C355" s="182"/>
      <c r="D355" s="80" t="s">
        <v>472</v>
      </c>
      <c r="E355" s="80" t="s">
        <v>453</v>
      </c>
      <c r="F355" s="84" t="s">
        <v>30</v>
      </c>
      <c r="G355" s="140"/>
      <c r="H355" s="80"/>
      <c r="I355" s="187">
        <f t="shared" si="40"/>
        <v>1</v>
      </c>
      <c r="J355" s="187">
        <f t="shared" si="40"/>
        <v>0.8</v>
      </c>
      <c r="K355" s="187">
        <f t="shared" si="35"/>
        <v>80</v>
      </c>
      <c r="L355" s="187">
        <f t="shared" si="36"/>
        <v>0.19999999999999996</v>
      </c>
    </row>
    <row r="356" spans="2:12" ht="30">
      <c r="B356" s="82" t="s">
        <v>524</v>
      </c>
      <c r="C356" s="182"/>
      <c r="D356" s="80" t="s">
        <v>472</v>
      </c>
      <c r="E356" s="80" t="s">
        <v>453</v>
      </c>
      <c r="F356" s="84" t="s">
        <v>30</v>
      </c>
      <c r="G356" s="80" t="s">
        <v>525</v>
      </c>
      <c r="H356" s="80"/>
      <c r="I356" s="187">
        <f t="shared" si="40"/>
        <v>1</v>
      </c>
      <c r="J356" s="187">
        <f t="shared" si="40"/>
        <v>0.8</v>
      </c>
      <c r="K356" s="187">
        <f t="shared" si="35"/>
        <v>80</v>
      </c>
      <c r="L356" s="187">
        <f t="shared" si="36"/>
        <v>0.19999999999999996</v>
      </c>
    </row>
    <row r="357" spans="2:12" ht="30">
      <c r="B357" s="82" t="s">
        <v>526</v>
      </c>
      <c r="C357" s="182"/>
      <c r="D357" s="80" t="s">
        <v>472</v>
      </c>
      <c r="E357" s="80" t="s">
        <v>453</v>
      </c>
      <c r="F357" s="84" t="s">
        <v>30</v>
      </c>
      <c r="G357" s="80" t="s">
        <v>527</v>
      </c>
      <c r="H357" s="80"/>
      <c r="I357" s="187">
        <f t="shared" si="40"/>
        <v>1</v>
      </c>
      <c r="J357" s="187">
        <f t="shared" si="40"/>
        <v>0.8</v>
      </c>
      <c r="K357" s="187">
        <f t="shared" si="35"/>
        <v>80</v>
      </c>
      <c r="L357" s="187">
        <f t="shared" si="36"/>
        <v>0.19999999999999996</v>
      </c>
    </row>
    <row r="358" spans="2:12" ht="15">
      <c r="B358" s="82" t="s">
        <v>512</v>
      </c>
      <c r="C358" s="182"/>
      <c r="D358" s="80" t="s">
        <v>472</v>
      </c>
      <c r="E358" s="80" t="s">
        <v>453</v>
      </c>
      <c r="F358" s="84" t="s">
        <v>30</v>
      </c>
      <c r="G358" s="80" t="s">
        <v>527</v>
      </c>
      <c r="H358" s="80">
        <v>2</v>
      </c>
      <c r="I358" s="187">
        <v>1</v>
      </c>
      <c r="J358" s="187">
        <v>0.8</v>
      </c>
      <c r="K358" s="187">
        <f t="shared" si="35"/>
        <v>80</v>
      </c>
      <c r="L358" s="187">
        <f t="shared" si="36"/>
        <v>0.19999999999999996</v>
      </c>
    </row>
    <row r="359" spans="2:12" ht="15">
      <c r="B359" s="82" t="s">
        <v>432</v>
      </c>
      <c r="C359" s="179"/>
      <c r="D359" s="80" t="s">
        <v>481</v>
      </c>
      <c r="E359" s="80"/>
      <c r="F359" s="155"/>
      <c r="G359" s="80"/>
      <c r="H359" s="80"/>
      <c r="I359" s="187">
        <f aca="true" t="shared" si="41" ref="I359:I364">I360</f>
        <v>55</v>
      </c>
      <c r="J359" s="187">
        <f aca="true" t="shared" si="42" ref="J359:J364">J360</f>
        <v>0</v>
      </c>
      <c r="K359" s="187">
        <f t="shared" si="35"/>
        <v>0</v>
      </c>
      <c r="L359" s="187">
        <f t="shared" si="36"/>
        <v>55</v>
      </c>
    </row>
    <row r="360" spans="2:12" ht="15">
      <c r="B360" s="82" t="s">
        <v>455</v>
      </c>
      <c r="C360" s="179"/>
      <c r="D360" s="80" t="s">
        <v>481</v>
      </c>
      <c r="E360" s="80" t="s">
        <v>454</v>
      </c>
      <c r="F360" s="80"/>
      <c r="G360" s="80"/>
      <c r="H360" s="80"/>
      <c r="I360" s="187">
        <f t="shared" si="41"/>
        <v>55</v>
      </c>
      <c r="J360" s="187">
        <f t="shared" si="42"/>
        <v>0</v>
      </c>
      <c r="K360" s="187">
        <f t="shared" si="35"/>
        <v>0</v>
      </c>
      <c r="L360" s="187">
        <f t="shared" si="36"/>
        <v>55</v>
      </c>
    </row>
    <row r="361" spans="2:12" ht="30">
      <c r="B361" s="82" t="s">
        <v>43</v>
      </c>
      <c r="C361" s="179"/>
      <c r="D361" s="80" t="s">
        <v>481</v>
      </c>
      <c r="E361" s="80" t="s">
        <v>454</v>
      </c>
      <c r="F361" s="80" t="s">
        <v>6</v>
      </c>
      <c r="G361" s="80"/>
      <c r="H361" s="80"/>
      <c r="I361" s="187">
        <f t="shared" si="41"/>
        <v>55</v>
      </c>
      <c r="J361" s="187">
        <f t="shared" si="42"/>
        <v>0</v>
      </c>
      <c r="K361" s="187">
        <f t="shared" si="35"/>
        <v>0</v>
      </c>
      <c r="L361" s="187">
        <f t="shared" si="36"/>
        <v>55</v>
      </c>
    </row>
    <row r="362" spans="2:12" ht="45">
      <c r="B362" s="82" t="s">
        <v>44</v>
      </c>
      <c r="C362" s="179"/>
      <c r="D362" s="80" t="s">
        <v>481</v>
      </c>
      <c r="E362" s="80" t="s">
        <v>454</v>
      </c>
      <c r="F362" s="80" t="s">
        <v>7</v>
      </c>
      <c r="G362" s="80"/>
      <c r="H362" s="80"/>
      <c r="I362" s="187">
        <f t="shared" si="41"/>
        <v>55</v>
      </c>
      <c r="J362" s="187">
        <f t="shared" si="42"/>
        <v>0</v>
      </c>
      <c r="K362" s="187">
        <f aca="true" t="shared" si="43" ref="K362:K429">J362/I362*100</f>
        <v>0</v>
      </c>
      <c r="L362" s="187">
        <f aca="true" t="shared" si="44" ref="L362:L429">I362-J362</f>
        <v>55</v>
      </c>
    </row>
    <row r="363" spans="2:12" ht="30">
      <c r="B363" s="82" t="s">
        <v>8</v>
      </c>
      <c r="C363" s="179"/>
      <c r="D363" s="80" t="s">
        <v>481</v>
      </c>
      <c r="E363" s="80" t="s">
        <v>454</v>
      </c>
      <c r="F363" s="80" t="s">
        <v>7</v>
      </c>
      <c r="G363" s="80" t="s">
        <v>9</v>
      </c>
      <c r="H363" s="80"/>
      <c r="I363" s="187">
        <f t="shared" si="41"/>
        <v>55</v>
      </c>
      <c r="J363" s="187">
        <f t="shared" si="42"/>
        <v>0</v>
      </c>
      <c r="K363" s="187">
        <f t="shared" si="43"/>
        <v>0</v>
      </c>
      <c r="L363" s="187">
        <f t="shared" si="44"/>
        <v>55</v>
      </c>
    </row>
    <row r="364" spans="2:12" ht="15">
      <c r="B364" s="82" t="s">
        <v>131</v>
      </c>
      <c r="C364" s="179"/>
      <c r="D364" s="80" t="s">
        <v>481</v>
      </c>
      <c r="E364" s="80" t="s">
        <v>454</v>
      </c>
      <c r="F364" s="80" t="s">
        <v>7</v>
      </c>
      <c r="G364" s="80" t="s">
        <v>132</v>
      </c>
      <c r="H364" s="80"/>
      <c r="I364" s="187">
        <f t="shared" si="41"/>
        <v>55</v>
      </c>
      <c r="J364" s="187">
        <f t="shared" si="42"/>
        <v>0</v>
      </c>
      <c r="K364" s="187">
        <f t="shared" si="43"/>
        <v>0</v>
      </c>
      <c r="L364" s="187">
        <f t="shared" si="44"/>
        <v>55</v>
      </c>
    </row>
    <row r="365" spans="2:12" ht="15">
      <c r="B365" s="82" t="s">
        <v>512</v>
      </c>
      <c r="C365" s="155"/>
      <c r="D365" s="80" t="s">
        <v>481</v>
      </c>
      <c r="E365" s="80" t="s">
        <v>454</v>
      </c>
      <c r="F365" s="80" t="s">
        <v>7</v>
      </c>
      <c r="G365" s="80" t="s">
        <v>132</v>
      </c>
      <c r="H365" s="80">
        <v>2</v>
      </c>
      <c r="I365" s="187">
        <v>55</v>
      </c>
      <c r="J365" s="187">
        <v>0</v>
      </c>
      <c r="K365" s="187">
        <f t="shared" si="43"/>
        <v>0</v>
      </c>
      <c r="L365" s="187">
        <f t="shared" si="44"/>
        <v>55</v>
      </c>
    </row>
    <row r="366" spans="2:12" ht="15">
      <c r="B366" s="82" t="s">
        <v>434</v>
      </c>
      <c r="C366" s="179"/>
      <c r="D366" s="80" t="s">
        <v>483</v>
      </c>
      <c r="E366" s="80"/>
      <c r="F366" s="80"/>
      <c r="G366" s="80"/>
      <c r="H366" s="80"/>
      <c r="I366" s="187">
        <f>I367+I385+I437+I502</f>
        <v>110710.29999999999</v>
      </c>
      <c r="J366" s="187">
        <f>J367+J385+J437+J502</f>
        <v>64732.3</v>
      </c>
      <c r="K366" s="187">
        <f t="shared" si="43"/>
        <v>58.46998879056421</v>
      </c>
      <c r="L366" s="187">
        <f t="shared" si="44"/>
        <v>45977.999999999985</v>
      </c>
    </row>
    <row r="367" spans="2:12" ht="15.75">
      <c r="B367" s="82" t="s">
        <v>435</v>
      </c>
      <c r="C367" s="179"/>
      <c r="D367" s="80" t="s">
        <v>483</v>
      </c>
      <c r="E367" s="80" t="s">
        <v>484</v>
      </c>
      <c r="F367" s="78"/>
      <c r="G367" s="78"/>
      <c r="H367" s="78"/>
      <c r="I367" s="187">
        <f>I368+I379</f>
        <v>19808.6</v>
      </c>
      <c r="J367" s="187">
        <f>J368+J379</f>
        <v>11505.4</v>
      </c>
      <c r="K367" s="187">
        <f t="shared" si="43"/>
        <v>58.08285290227477</v>
      </c>
      <c r="L367" s="187">
        <f t="shared" si="44"/>
        <v>8303.199999999999</v>
      </c>
    </row>
    <row r="368" spans="2:12" ht="15">
      <c r="B368" s="82" t="s">
        <v>514</v>
      </c>
      <c r="C368" s="180"/>
      <c r="D368" s="80" t="s">
        <v>483</v>
      </c>
      <c r="E368" s="80" t="s">
        <v>484</v>
      </c>
      <c r="F368" s="155" t="s">
        <v>515</v>
      </c>
      <c r="G368" s="80"/>
      <c r="H368" s="80"/>
      <c r="I368" s="187">
        <f>I369+I373</f>
        <v>19798.6</v>
      </c>
      <c r="J368" s="187">
        <f>J369+J373</f>
        <v>11495.4</v>
      </c>
      <c r="K368" s="187">
        <f t="shared" si="43"/>
        <v>58.06168112896872</v>
      </c>
      <c r="L368" s="187">
        <f t="shared" si="44"/>
        <v>8303.199999999999</v>
      </c>
    </row>
    <row r="369" spans="2:12" ht="120">
      <c r="B369" s="82" t="s">
        <v>194</v>
      </c>
      <c r="C369" s="155"/>
      <c r="D369" s="80" t="s">
        <v>483</v>
      </c>
      <c r="E369" s="80" t="s">
        <v>484</v>
      </c>
      <c r="F369" s="155" t="s">
        <v>18</v>
      </c>
      <c r="G369" s="140"/>
      <c r="H369" s="80"/>
      <c r="I369" s="187">
        <f aca="true" t="shared" si="45" ref="I369:J371">I370</f>
        <v>8262</v>
      </c>
      <c r="J369" s="187">
        <f t="shared" si="45"/>
        <v>4367.2</v>
      </c>
      <c r="K369" s="187">
        <f>J369/I369*100</f>
        <v>52.85887194383926</v>
      </c>
      <c r="L369" s="187">
        <f>I369-J369</f>
        <v>3894.8</v>
      </c>
    </row>
    <row r="370" spans="2:12" ht="30">
      <c r="B370" s="82" t="s">
        <v>8</v>
      </c>
      <c r="C370" s="179"/>
      <c r="D370" s="80" t="s">
        <v>483</v>
      </c>
      <c r="E370" s="80" t="s">
        <v>484</v>
      </c>
      <c r="F370" s="155" t="s">
        <v>18</v>
      </c>
      <c r="G370" s="80" t="s">
        <v>9</v>
      </c>
      <c r="H370" s="80"/>
      <c r="I370" s="187">
        <f t="shared" si="45"/>
        <v>8262</v>
      </c>
      <c r="J370" s="187">
        <f t="shared" si="45"/>
        <v>4367.2</v>
      </c>
      <c r="K370" s="187">
        <f>J370/I370*100</f>
        <v>52.85887194383926</v>
      </c>
      <c r="L370" s="187">
        <f>I370-J370</f>
        <v>3894.8</v>
      </c>
    </row>
    <row r="371" spans="2:12" ht="45">
      <c r="B371" s="82" t="s">
        <v>382</v>
      </c>
      <c r="C371" s="179"/>
      <c r="D371" s="80" t="s">
        <v>483</v>
      </c>
      <c r="E371" s="80" t="s">
        <v>484</v>
      </c>
      <c r="F371" s="155" t="s">
        <v>18</v>
      </c>
      <c r="G371" s="80" t="s">
        <v>381</v>
      </c>
      <c r="H371" s="80"/>
      <c r="I371" s="187">
        <f t="shared" si="45"/>
        <v>8262</v>
      </c>
      <c r="J371" s="187">
        <f t="shared" si="45"/>
        <v>4367.2</v>
      </c>
      <c r="K371" s="187">
        <f>J371/I371*100</f>
        <v>52.85887194383926</v>
      </c>
      <c r="L371" s="187">
        <f>I371-J371</f>
        <v>3894.8</v>
      </c>
    </row>
    <row r="372" spans="2:12" ht="15">
      <c r="B372" s="82" t="s">
        <v>498</v>
      </c>
      <c r="C372" s="155"/>
      <c r="D372" s="80" t="s">
        <v>483</v>
      </c>
      <c r="E372" s="80" t="s">
        <v>484</v>
      </c>
      <c r="F372" s="155" t="s">
        <v>18</v>
      </c>
      <c r="G372" s="80" t="s">
        <v>381</v>
      </c>
      <c r="H372" s="80">
        <v>3</v>
      </c>
      <c r="I372" s="187">
        <v>8262</v>
      </c>
      <c r="J372" s="187">
        <v>4367.2</v>
      </c>
      <c r="K372" s="187">
        <f>J372/I372*100</f>
        <v>52.85887194383926</v>
      </c>
      <c r="L372" s="187">
        <f>I372-J372</f>
        <v>3894.8</v>
      </c>
    </row>
    <row r="373" spans="2:12" ht="30">
      <c r="B373" s="82" t="s">
        <v>16</v>
      </c>
      <c r="C373" s="179"/>
      <c r="D373" s="80" t="s">
        <v>483</v>
      </c>
      <c r="E373" s="80" t="s">
        <v>484</v>
      </c>
      <c r="F373" s="155" t="s">
        <v>17</v>
      </c>
      <c r="G373" s="80"/>
      <c r="H373" s="80"/>
      <c r="I373" s="187">
        <f>I374</f>
        <v>11536.6</v>
      </c>
      <c r="J373" s="187">
        <f>J374</f>
        <v>7128.2</v>
      </c>
      <c r="K373" s="187">
        <f t="shared" si="43"/>
        <v>61.78770174921554</v>
      </c>
      <c r="L373" s="187">
        <f t="shared" si="44"/>
        <v>4408.400000000001</v>
      </c>
    </row>
    <row r="374" spans="2:12" ht="30">
      <c r="B374" s="82" t="s">
        <v>8</v>
      </c>
      <c r="C374" s="179"/>
      <c r="D374" s="80" t="s">
        <v>483</v>
      </c>
      <c r="E374" s="80" t="s">
        <v>484</v>
      </c>
      <c r="F374" s="155" t="s">
        <v>17</v>
      </c>
      <c r="G374" s="80" t="s">
        <v>9</v>
      </c>
      <c r="H374" s="80"/>
      <c r="I374" s="187">
        <f>I375+I377</f>
        <v>11536.6</v>
      </c>
      <c r="J374" s="187">
        <f>J375+J377</f>
        <v>7128.2</v>
      </c>
      <c r="K374" s="187">
        <f t="shared" si="43"/>
        <v>61.78770174921554</v>
      </c>
      <c r="L374" s="187">
        <f t="shared" si="44"/>
        <v>4408.400000000001</v>
      </c>
    </row>
    <row r="375" spans="2:12" ht="45">
      <c r="B375" s="82" t="s">
        <v>382</v>
      </c>
      <c r="C375" s="179"/>
      <c r="D375" s="80" t="s">
        <v>483</v>
      </c>
      <c r="E375" s="80" t="s">
        <v>484</v>
      </c>
      <c r="F375" s="155" t="s">
        <v>17</v>
      </c>
      <c r="G375" s="80" t="s">
        <v>381</v>
      </c>
      <c r="H375" s="80"/>
      <c r="I375" s="187">
        <f>I376</f>
        <v>11294</v>
      </c>
      <c r="J375" s="187">
        <f>J376</f>
        <v>7102.7</v>
      </c>
      <c r="K375" s="187">
        <f t="shared" si="43"/>
        <v>62.889144678590405</v>
      </c>
      <c r="L375" s="187">
        <f t="shared" si="44"/>
        <v>4191.3</v>
      </c>
    </row>
    <row r="376" spans="2:12" ht="15">
      <c r="B376" s="82" t="s">
        <v>512</v>
      </c>
      <c r="C376" s="155"/>
      <c r="D376" s="80" t="s">
        <v>483</v>
      </c>
      <c r="E376" s="80" t="s">
        <v>484</v>
      </c>
      <c r="F376" s="155" t="s">
        <v>17</v>
      </c>
      <c r="G376" s="80" t="s">
        <v>381</v>
      </c>
      <c r="H376" s="80">
        <v>2</v>
      </c>
      <c r="I376" s="187">
        <v>11294</v>
      </c>
      <c r="J376" s="187">
        <v>7102.7</v>
      </c>
      <c r="K376" s="187">
        <f t="shared" si="43"/>
        <v>62.889144678590405</v>
      </c>
      <c r="L376" s="187">
        <f t="shared" si="44"/>
        <v>4191.3</v>
      </c>
    </row>
    <row r="377" spans="2:12" ht="15">
      <c r="B377" s="82" t="s">
        <v>131</v>
      </c>
      <c r="C377" s="179"/>
      <c r="D377" s="80" t="s">
        <v>483</v>
      </c>
      <c r="E377" s="80" t="s">
        <v>484</v>
      </c>
      <c r="F377" s="155" t="s">
        <v>17</v>
      </c>
      <c r="G377" s="140">
        <v>612</v>
      </c>
      <c r="H377" s="80"/>
      <c r="I377" s="187">
        <f>I378</f>
        <v>242.6</v>
      </c>
      <c r="J377" s="187">
        <f>J378</f>
        <v>25.5</v>
      </c>
      <c r="K377" s="187">
        <f t="shared" si="43"/>
        <v>10.511129431162407</v>
      </c>
      <c r="L377" s="187">
        <f t="shared" si="44"/>
        <v>217.1</v>
      </c>
    </row>
    <row r="378" spans="2:12" ht="15">
      <c r="B378" s="82" t="s">
        <v>512</v>
      </c>
      <c r="C378" s="155"/>
      <c r="D378" s="80" t="s">
        <v>483</v>
      </c>
      <c r="E378" s="80" t="s">
        <v>484</v>
      </c>
      <c r="F378" s="155" t="s">
        <v>17</v>
      </c>
      <c r="G378" s="140">
        <v>612</v>
      </c>
      <c r="H378" s="80">
        <v>2</v>
      </c>
      <c r="I378" s="187">
        <v>242.6</v>
      </c>
      <c r="J378" s="187">
        <v>25.5</v>
      </c>
      <c r="K378" s="187">
        <f t="shared" si="43"/>
        <v>10.511129431162407</v>
      </c>
      <c r="L378" s="187">
        <f t="shared" si="44"/>
        <v>217.1</v>
      </c>
    </row>
    <row r="379" spans="2:12" ht="30">
      <c r="B379" s="82" t="s">
        <v>576</v>
      </c>
      <c r="C379" s="155"/>
      <c r="D379" s="80" t="s">
        <v>483</v>
      </c>
      <c r="E379" s="80" t="s">
        <v>484</v>
      </c>
      <c r="F379" s="155" t="s">
        <v>577</v>
      </c>
      <c r="G379" s="140"/>
      <c r="H379" s="80"/>
      <c r="I379" s="187">
        <f aca="true" t="shared" si="46" ref="I379:J383">I380</f>
        <v>10</v>
      </c>
      <c r="J379" s="187">
        <f t="shared" si="46"/>
        <v>10</v>
      </c>
      <c r="K379" s="187">
        <f t="shared" si="43"/>
        <v>100</v>
      </c>
      <c r="L379" s="187">
        <f t="shared" si="44"/>
        <v>0</v>
      </c>
    </row>
    <row r="380" spans="2:12" ht="45">
      <c r="B380" s="82" t="s">
        <v>19</v>
      </c>
      <c r="C380" s="179"/>
      <c r="D380" s="80" t="s">
        <v>483</v>
      </c>
      <c r="E380" s="80" t="s">
        <v>484</v>
      </c>
      <c r="F380" s="155" t="s">
        <v>20</v>
      </c>
      <c r="G380" s="140"/>
      <c r="H380" s="80"/>
      <c r="I380" s="187">
        <f t="shared" si="46"/>
        <v>10</v>
      </c>
      <c r="J380" s="187">
        <f t="shared" si="46"/>
        <v>10</v>
      </c>
      <c r="K380" s="187">
        <f t="shared" si="43"/>
        <v>100</v>
      </c>
      <c r="L380" s="187">
        <f t="shared" si="44"/>
        <v>0</v>
      </c>
    </row>
    <row r="381" spans="2:12" ht="60">
      <c r="B381" s="82" t="s">
        <v>21</v>
      </c>
      <c r="C381" s="179"/>
      <c r="D381" s="80" t="s">
        <v>483</v>
      </c>
      <c r="E381" s="80" t="s">
        <v>484</v>
      </c>
      <c r="F381" s="155" t="s">
        <v>22</v>
      </c>
      <c r="G381" s="140"/>
      <c r="H381" s="80"/>
      <c r="I381" s="187">
        <f t="shared" si="46"/>
        <v>10</v>
      </c>
      <c r="J381" s="187">
        <f t="shared" si="46"/>
        <v>10</v>
      </c>
      <c r="K381" s="187">
        <f t="shared" si="43"/>
        <v>100</v>
      </c>
      <c r="L381" s="187">
        <f t="shared" si="44"/>
        <v>0</v>
      </c>
    </row>
    <row r="382" spans="2:12" ht="30">
      <c r="B382" s="82" t="s">
        <v>8</v>
      </c>
      <c r="C382" s="179"/>
      <c r="D382" s="80" t="s">
        <v>483</v>
      </c>
      <c r="E382" s="80" t="s">
        <v>484</v>
      </c>
      <c r="F382" s="155" t="s">
        <v>22</v>
      </c>
      <c r="G382" s="80" t="s">
        <v>9</v>
      </c>
      <c r="H382" s="80"/>
      <c r="I382" s="187">
        <f t="shared" si="46"/>
        <v>10</v>
      </c>
      <c r="J382" s="187">
        <f t="shared" si="46"/>
        <v>10</v>
      </c>
      <c r="K382" s="187">
        <f t="shared" si="43"/>
        <v>100</v>
      </c>
      <c r="L382" s="187">
        <f t="shared" si="44"/>
        <v>0</v>
      </c>
    </row>
    <row r="383" spans="2:12" ht="15">
      <c r="B383" s="82" t="s">
        <v>131</v>
      </c>
      <c r="C383" s="179"/>
      <c r="D383" s="80" t="s">
        <v>483</v>
      </c>
      <c r="E383" s="80" t="s">
        <v>484</v>
      </c>
      <c r="F383" s="155" t="s">
        <v>22</v>
      </c>
      <c r="G383" s="140">
        <v>612</v>
      </c>
      <c r="H383" s="80"/>
      <c r="I383" s="187">
        <f t="shared" si="46"/>
        <v>10</v>
      </c>
      <c r="J383" s="187">
        <f t="shared" si="46"/>
        <v>10</v>
      </c>
      <c r="K383" s="187">
        <f t="shared" si="43"/>
        <v>100</v>
      </c>
      <c r="L383" s="187">
        <f t="shared" si="44"/>
        <v>0</v>
      </c>
    </row>
    <row r="384" spans="2:12" ht="15">
      <c r="B384" s="82" t="s">
        <v>512</v>
      </c>
      <c r="C384" s="155"/>
      <c r="D384" s="80" t="s">
        <v>483</v>
      </c>
      <c r="E384" s="80" t="s">
        <v>484</v>
      </c>
      <c r="F384" s="155" t="s">
        <v>22</v>
      </c>
      <c r="G384" s="140">
        <v>612</v>
      </c>
      <c r="H384" s="80">
        <v>2</v>
      </c>
      <c r="I384" s="187">
        <v>10</v>
      </c>
      <c r="J384" s="187">
        <v>10</v>
      </c>
      <c r="K384" s="187">
        <f t="shared" si="43"/>
        <v>100</v>
      </c>
      <c r="L384" s="187">
        <f t="shared" si="44"/>
        <v>0</v>
      </c>
    </row>
    <row r="385" spans="2:12" ht="15">
      <c r="B385" s="82" t="s">
        <v>436</v>
      </c>
      <c r="C385" s="179"/>
      <c r="D385" s="80" t="s">
        <v>483</v>
      </c>
      <c r="E385" s="80" t="s">
        <v>485</v>
      </c>
      <c r="F385" s="80"/>
      <c r="G385" s="80"/>
      <c r="H385" s="80"/>
      <c r="I385" s="187">
        <f>I386+I416</f>
        <v>88583.4</v>
      </c>
      <c r="J385" s="187">
        <f>J386+J416</f>
        <v>52402.6</v>
      </c>
      <c r="K385" s="187">
        <f t="shared" si="43"/>
        <v>59.15623017405067</v>
      </c>
      <c r="L385" s="187">
        <f t="shared" si="44"/>
        <v>36180.799999999996</v>
      </c>
    </row>
    <row r="386" spans="2:12" ht="15">
      <c r="B386" s="82" t="s">
        <v>514</v>
      </c>
      <c r="C386" s="180"/>
      <c r="D386" s="80" t="s">
        <v>483</v>
      </c>
      <c r="E386" s="80" t="s">
        <v>485</v>
      </c>
      <c r="F386" s="155" t="s">
        <v>515</v>
      </c>
      <c r="G386" s="80"/>
      <c r="H386" s="80"/>
      <c r="I386" s="187">
        <f>I387+I391+I395+I399+I402+I408+I412</f>
        <v>87909.09999999999</v>
      </c>
      <c r="J386" s="187">
        <f>J387+J391+J395+J399+J402+J408+J412</f>
        <v>52331.6</v>
      </c>
      <c r="K386" s="187">
        <f t="shared" si="43"/>
        <v>59.52921824930525</v>
      </c>
      <c r="L386" s="187">
        <f t="shared" si="44"/>
        <v>35577.49999999999</v>
      </c>
    </row>
    <row r="387" spans="2:12" ht="30">
      <c r="B387" s="82" t="s">
        <v>170</v>
      </c>
      <c r="C387" s="155"/>
      <c r="D387" s="80" t="s">
        <v>483</v>
      </c>
      <c r="E387" s="80" t="s">
        <v>485</v>
      </c>
      <c r="F387" s="155" t="s">
        <v>24</v>
      </c>
      <c r="G387" s="155"/>
      <c r="H387" s="78"/>
      <c r="I387" s="187">
        <f aca="true" t="shared" si="47" ref="I387:J389">I388</f>
        <v>1901.7</v>
      </c>
      <c r="J387" s="187">
        <f t="shared" si="47"/>
        <v>1083.1</v>
      </c>
      <c r="K387" s="187">
        <f t="shared" si="43"/>
        <v>56.95430404375033</v>
      </c>
      <c r="L387" s="187">
        <f t="shared" si="44"/>
        <v>818.6000000000001</v>
      </c>
    </row>
    <row r="388" spans="2:12" ht="30">
      <c r="B388" s="82" t="s">
        <v>8</v>
      </c>
      <c r="C388" s="179"/>
      <c r="D388" s="80" t="s">
        <v>483</v>
      </c>
      <c r="E388" s="80" t="s">
        <v>485</v>
      </c>
      <c r="F388" s="155" t="s">
        <v>24</v>
      </c>
      <c r="G388" s="80" t="s">
        <v>9</v>
      </c>
      <c r="H388" s="80"/>
      <c r="I388" s="187">
        <f t="shared" si="47"/>
        <v>1901.7</v>
      </c>
      <c r="J388" s="187">
        <f t="shared" si="47"/>
        <v>1083.1</v>
      </c>
      <c r="K388" s="187">
        <f t="shared" si="43"/>
        <v>56.95430404375033</v>
      </c>
      <c r="L388" s="187">
        <f t="shared" si="44"/>
        <v>818.6000000000001</v>
      </c>
    </row>
    <row r="389" spans="2:12" ht="45">
      <c r="B389" s="82" t="s">
        <v>382</v>
      </c>
      <c r="C389" s="179"/>
      <c r="D389" s="80" t="s">
        <v>483</v>
      </c>
      <c r="E389" s="80" t="s">
        <v>485</v>
      </c>
      <c r="F389" s="155" t="s">
        <v>24</v>
      </c>
      <c r="G389" s="80" t="s">
        <v>381</v>
      </c>
      <c r="H389" s="80"/>
      <c r="I389" s="187">
        <f t="shared" si="47"/>
        <v>1901.7</v>
      </c>
      <c r="J389" s="187">
        <f t="shared" si="47"/>
        <v>1083.1</v>
      </c>
      <c r="K389" s="187">
        <f t="shared" si="43"/>
        <v>56.95430404375033</v>
      </c>
      <c r="L389" s="187">
        <f t="shared" si="44"/>
        <v>818.6000000000001</v>
      </c>
    </row>
    <row r="390" spans="2:12" ht="15">
      <c r="B390" s="82" t="s">
        <v>498</v>
      </c>
      <c r="C390" s="155"/>
      <c r="D390" s="80" t="s">
        <v>483</v>
      </c>
      <c r="E390" s="80" t="s">
        <v>485</v>
      </c>
      <c r="F390" s="155" t="s">
        <v>24</v>
      </c>
      <c r="G390" s="80" t="s">
        <v>381</v>
      </c>
      <c r="H390" s="80">
        <v>3</v>
      </c>
      <c r="I390" s="187">
        <v>1901.7</v>
      </c>
      <c r="J390" s="187">
        <v>1083.1</v>
      </c>
      <c r="K390" s="187">
        <f t="shared" si="43"/>
        <v>56.95430404375033</v>
      </c>
      <c r="L390" s="187">
        <f t="shared" si="44"/>
        <v>818.6000000000001</v>
      </c>
    </row>
    <row r="391" spans="2:12" ht="120">
      <c r="B391" s="82" t="s">
        <v>194</v>
      </c>
      <c r="C391" s="155"/>
      <c r="D391" s="80" t="s">
        <v>483</v>
      </c>
      <c r="E391" s="80" t="s">
        <v>485</v>
      </c>
      <c r="F391" s="155" t="s">
        <v>18</v>
      </c>
      <c r="G391" s="140"/>
      <c r="H391" s="80"/>
      <c r="I391" s="187">
        <f aca="true" t="shared" si="48" ref="I391:J393">I392</f>
        <v>57868.7</v>
      </c>
      <c r="J391" s="187">
        <f t="shared" si="48"/>
        <v>35290.2</v>
      </c>
      <c r="K391" s="187">
        <f t="shared" si="43"/>
        <v>60.98322581983007</v>
      </c>
      <c r="L391" s="187">
        <f t="shared" si="44"/>
        <v>22578.5</v>
      </c>
    </row>
    <row r="392" spans="2:12" ht="30">
      <c r="B392" s="82" t="s">
        <v>8</v>
      </c>
      <c r="C392" s="179"/>
      <c r="D392" s="80" t="s">
        <v>483</v>
      </c>
      <c r="E392" s="80" t="s">
        <v>485</v>
      </c>
      <c r="F392" s="155" t="s">
        <v>18</v>
      </c>
      <c r="G392" s="80" t="s">
        <v>9</v>
      </c>
      <c r="H392" s="80"/>
      <c r="I392" s="187">
        <f t="shared" si="48"/>
        <v>57868.7</v>
      </c>
      <c r="J392" s="187">
        <f t="shared" si="48"/>
        <v>35290.2</v>
      </c>
      <c r="K392" s="187">
        <f t="shared" si="43"/>
        <v>60.98322581983007</v>
      </c>
      <c r="L392" s="187">
        <f t="shared" si="44"/>
        <v>22578.5</v>
      </c>
    </row>
    <row r="393" spans="2:12" ht="45">
      <c r="B393" s="82" t="s">
        <v>382</v>
      </c>
      <c r="C393" s="179"/>
      <c r="D393" s="80" t="s">
        <v>483</v>
      </c>
      <c r="E393" s="80" t="s">
        <v>485</v>
      </c>
      <c r="F393" s="155" t="s">
        <v>18</v>
      </c>
      <c r="G393" s="80" t="s">
        <v>381</v>
      </c>
      <c r="H393" s="80"/>
      <c r="I393" s="187">
        <f t="shared" si="48"/>
        <v>57868.7</v>
      </c>
      <c r="J393" s="187">
        <f t="shared" si="48"/>
        <v>35290.2</v>
      </c>
      <c r="K393" s="187">
        <f t="shared" si="43"/>
        <v>60.98322581983007</v>
      </c>
      <c r="L393" s="187">
        <f t="shared" si="44"/>
        <v>22578.5</v>
      </c>
    </row>
    <row r="394" spans="2:12" ht="15">
      <c r="B394" s="82" t="s">
        <v>498</v>
      </c>
      <c r="C394" s="155"/>
      <c r="D394" s="80" t="s">
        <v>483</v>
      </c>
      <c r="E394" s="80" t="s">
        <v>485</v>
      </c>
      <c r="F394" s="155" t="s">
        <v>18</v>
      </c>
      <c r="G394" s="80" t="s">
        <v>381</v>
      </c>
      <c r="H394" s="80">
        <v>3</v>
      </c>
      <c r="I394" s="187">
        <v>57868.7</v>
      </c>
      <c r="J394" s="187">
        <v>35290.2</v>
      </c>
      <c r="K394" s="187">
        <f t="shared" si="43"/>
        <v>60.98322581983007</v>
      </c>
      <c r="L394" s="187">
        <f t="shared" si="44"/>
        <v>22578.5</v>
      </c>
    </row>
    <row r="395" spans="2:12" ht="45">
      <c r="B395" s="82" t="s">
        <v>192</v>
      </c>
      <c r="C395" s="155"/>
      <c r="D395" s="80" t="s">
        <v>483</v>
      </c>
      <c r="E395" s="80" t="s">
        <v>485</v>
      </c>
      <c r="F395" s="155" t="s">
        <v>23</v>
      </c>
      <c r="G395" s="78"/>
      <c r="H395" s="78"/>
      <c r="I395" s="187">
        <f aca="true" t="shared" si="49" ref="I395:J397">I396</f>
        <v>3155.3</v>
      </c>
      <c r="J395" s="187">
        <f t="shared" si="49"/>
        <v>2111.5</v>
      </c>
      <c r="K395" s="187">
        <f t="shared" si="43"/>
        <v>66.91915190314708</v>
      </c>
      <c r="L395" s="187">
        <f t="shared" si="44"/>
        <v>1043.8000000000002</v>
      </c>
    </row>
    <row r="396" spans="2:12" ht="30">
      <c r="B396" s="82" t="s">
        <v>8</v>
      </c>
      <c r="C396" s="179"/>
      <c r="D396" s="80" t="s">
        <v>483</v>
      </c>
      <c r="E396" s="80" t="s">
        <v>485</v>
      </c>
      <c r="F396" s="155" t="s">
        <v>23</v>
      </c>
      <c r="G396" s="80" t="s">
        <v>9</v>
      </c>
      <c r="H396" s="80"/>
      <c r="I396" s="187">
        <f t="shared" si="49"/>
        <v>3155.3</v>
      </c>
      <c r="J396" s="187">
        <f t="shared" si="49"/>
        <v>2111.5</v>
      </c>
      <c r="K396" s="187">
        <f t="shared" si="43"/>
        <v>66.91915190314708</v>
      </c>
      <c r="L396" s="187">
        <f t="shared" si="44"/>
        <v>1043.8000000000002</v>
      </c>
    </row>
    <row r="397" spans="2:12" ht="45">
      <c r="B397" s="82" t="s">
        <v>382</v>
      </c>
      <c r="C397" s="179"/>
      <c r="D397" s="80" t="s">
        <v>483</v>
      </c>
      <c r="E397" s="80" t="s">
        <v>485</v>
      </c>
      <c r="F397" s="155" t="s">
        <v>23</v>
      </c>
      <c r="G397" s="80" t="s">
        <v>381</v>
      </c>
      <c r="H397" s="80"/>
      <c r="I397" s="187">
        <f t="shared" si="49"/>
        <v>3155.3</v>
      </c>
      <c r="J397" s="187">
        <f t="shared" si="49"/>
        <v>2111.5</v>
      </c>
      <c r="K397" s="187">
        <f t="shared" si="43"/>
        <v>66.91915190314708</v>
      </c>
      <c r="L397" s="187">
        <f t="shared" si="44"/>
        <v>1043.8000000000002</v>
      </c>
    </row>
    <row r="398" spans="2:12" ht="15">
      <c r="B398" s="82" t="s">
        <v>498</v>
      </c>
      <c r="C398" s="155"/>
      <c r="D398" s="80" t="s">
        <v>483</v>
      </c>
      <c r="E398" s="80" t="s">
        <v>485</v>
      </c>
      <c r="F398" s="155" t="s">
        <v>23</v>
      </c>
      <c r="G398" s="80" t="s">
        <v>381</v>
      </c>
      <c r="H398" s="80">
        <v>3</v>
      </c>
      <c r="I398" s="187">
        <v>3155.3</v>
      </c>
      <c r="J398" s="187">
        <v>2111.5</v>
      </c>
      <c r="K398" s="187">
        <f t="shared" si="43"/>
        <v>66.91915190314708</v>
      </c>
      <c r="L398" s="187">
        <f t="shared" si="44"/>
        <v>1043.8000000000002</v>
      </c>
    </row>
    <row r="399" spans="2:12" ht="45">
      <c r="B399" s="82" t="s">
        <v>559</v>
      </c>
      <c r="C399" s="180"/>
      <c r="D399" s="80" t="s">
        <v>483</v>
      </c>
      <c r="E399" s="80" t="s">
        <v>485</v>
      </c>
      <c r="F399" s="80" t="s">
        <v>558</v>
      </c>
      <c r="G399" s="78"/>
      <c r="H399" s="78"/>
      <c r="I399" s="187">
        <f>I400</f>
        <v>970</v>
      </c>
      <c r="J399" s="187">
        <f>J400</f>
        <v>870</v>
      </c>
      <c r="K399" s="187">
        <f t="shared" si="43"/>
        <v>89.69072164948454</v>
      </c>
      <c r="L399" s="187">
        <f t="shared" si="44"/>
        <v>100</v>
      </c>
    </row>
    <row r="400" spans="2:12" ht="15">
      <c r="B400" s="82" t="s">
        <v>131</v>
      </c>
      <c r="C400" s="180"/>
      <c r="D400" s="80" t="s">
        <v>483</v>
      </c>
      <c r="E400" s="80" t="s">
        <v>485</v>
      </c>
      <c r="F400" s="80" t="s">
        <v>558</v>
      </c>
      <c r="G400" s="80" t="s">
        <v>132</v>
      </c>
      <c r="H400" s="80"/>
      <c r="I400" s="187">
        <f>I401</f>
        <v>970</v>
      </c>
      <c r="J400" s="187">
        <f>J401</f>
        <v>870</v>
      </c>
      <c r="K400" s="187">
        <f t="shared" si="43"/>
        <v>89.69072164948454</v>
      </c>
      <c r="L400" s="187">
        <f t="shared" si="44"/>
        <v>100</v>
      </c>
    </row>
    <row r="401" spans="2:12" ht="15">
      <c r="B401" s="82" t="s">
        <v>498</v>
      </c>
      <c r="C401" s="180"/>
      <c r="D401" s="80" t="s">
        <v>483</v>
      </c>
      <c r="E401" s="80" t="s">
        <v>485</v>
      </c>
      <c r="F401" s="80" t="s">
        <v>558</v>
      </c>
      <c r="G401" s="80" t="s">
        <v>132</v>
      </c>
      <c r="H401" s="80" t="s">
        <v>211</v>
      </c>
      <c r="I401" s="187">
        <v>970</v>
      </c>
      <c r="J401" s="187">
        <v>870</v>
      </c>
      <c r="K401" s="187">
        <f t="shared" si="43"/>
        <v>89.69072164948454</v>
      </c>
      <c r="L401" s="187">
        <f t="shared" si="44"/>
        <v>100</v>
      </c>
    </row>
    <row r="402" spans="2:12" ht="30">
      <c r="B402" s="82" t="s">
        <v>171</v>
      </c>
      <c r="C402" s="179"/>
      <c r="D402" s="80" t="s">
        <v>483</v>
      </c>
      <c r="E402" s="80" t="s">
        <v>485</v>
      </c>
      <c r="F402" s="155" t="s">
        <v>25</v>
      </c>
      <c r="G402" s="80"/>
      <c r="H402" s="80"/>
      <c r="I402" s="187">
        <f>I403</f>
        <v>21427.899999999998</v>
      </c>
      <c r="J402" s="187">
        <f>J403</f>
        <v>11483.9</v>
      </c>
      <c r="K402" s="187">
        <f t="shared" si="43"/>
        <v>53.59321258732774</v>
      </c>
      <c r="L402" s="187">
        <f t="shared" si="44"/>
        <v>9943.999999999998</v>
      </c>
    </row>
    <row r="403" spans="2:12" ht="30">
      <c r="B403" s="82" t="s">
        <v>8</v>
      </c>
      <c r="C403" s="179"/>
      <c r="D403" s="80" t="s">
        <v>483</v>
      </c>
      <c r="E403" s="80" t="s">
        <v>485</v>
      </c>
      <c r="F403" s="155" t="s">
        <v>25</v>
      </c>
      <c r="G403" s="80" t="s">
        <v>9</v>
      </c>
      <c r="H403" s="80"/>
      <c r="I403" s="187">
        <f>I404+I406</f>
        <v>21427.899999999998</v>
      </c>
      <c r="J403" s="187">
        <f>J404+J406</f>
        <v>11483.9</v>
      </c>
      <c r="K403" s="187">
        <f t="shared" si="43"/>
        <v>53.59321258732774</v>
      </c>
      <c r="L403" s="187">
        <f t="shared" si="44"/>
        <v>9943.999999999998</v>
      </c>
    </row>
    <row r="404" spans="2:12" ht="45">
      <c r="B404" s="82" t="s">
        <v>382</v>
      </c>
      <c r="C404" s="179"/>
      <c r="D404" s="80" t="s">
        <v>483</v>
      </c>
      <c r="E404" s="80" t="s">
        <v>485</v>
      </c>
      <c r="F404" s="155" t="s">
        <v>25</v>
      </c>
      <c r="G404" s="80" t="s">
        <v>381</v>
      </c>
      <c r="H404" s="80"/>
      <c r="I404" s="187">
        <f>I405</f>
        <v>21306.3</v>
      </c>
      <c r="J404" s="187">
        <f>J405</f>
        <v>11426.6</v>
      </c>
      <c r="K404" s="187">
        <f t="shared" si="43"/>
        <v>53.630146951840544</v>
      </c>
      <c r="L404" s="187">
        <f t="shared" si="44"/>
        <v>9879.699999999999</v>
      </c>
    </row>
    <row r="405" spans="2:12" ht="15">
      <c r="B405" s="82" t="s">
        <v>512</v>
      </c>
      <c r="C405" s="155"/>
      <c r="D405" s="80" t="s">
        <v>483</v>
      </c>
      <c r="E405" s="80" t="s">
        <v>485</v>
      </c>
      <c r="F405" s="155" t="s">
        <v>25</v>
      </c>
      <c r="G405" s="80" t="s">
        <v>381</v>
      </c>
      <c r="H405" s="80">
        <v>2</v>
      </c>
      <c r="I405" s="187">
        <v>21306.3</v>
      </c>
      <c r="J405" s="187">
        <v>11426.6</v>
      </c>
      <c r="K405" s="187">
        <f t="shared" si="43"/>
        <v>53.630146951840544</v>
      </c>
      <c r="L405" s="187">
        <f t="shared" si="44"/>
        <v>9879.699999999999</v>
      </c>
    </row>
    <row r="406" spans="2:12" ht="15">
      <c r="B406" s="82" t="s">
        <v>131</v>
      </c>
      <c r="C406" s="179"/>
      <c r="D406" s="80" t="s">
        <v>483</v>
      </c>
      <c r="E406" s="80" t="s">
        <v>485</v>
      </c>
      <c r="F406" s="155" t="s">
        <v>25</v>
      </c>
      <c r="G406" s="140">
        <v>612</v>
      </c>
      <c r="H406" s="80"/>
      <c r="I406" s="187">
        <f>I407</f>
        <v>121.6</v>
      </c>
      <c r="J406" s="187">
        <f>J407</f>
        <v>57.3</v>
      </c>
      <c r="K406" s="187">
        <f t="shared" si="43"/>
        <v>47.12171052631579</v>
      </c>
      <c r="L406" s="187">
        <f t="shared" si="44"/>
        <v>64.3</v>
      </c>
    </row>
    <row r="407" spans="2:12" ht="15">
      <c r="B407" s="82" t="s">
        <v>512</v>
      </c>
      <c r="C407" s="155"/>
      <c r="D407" s="80" t="s">
        <v>483</v>
      </c>
      <c r="E407" s="80" t="s">
        <v>485</v>
      </c>
      <c r="F407" s="155" t="s">
        <v>25</v>
      </c>
      <c r="G407" s="140">
        <v>612</v>
      </c>
      <c r="H407" s="80">
        <v>2</v>
      </c>
      <c r="I407" s="187">
        <v>121.6</v>
      </c>
      <c r="J407" s="187">
        <v>57.3</v>
      </c>
      <c r="K407" s="187">
        <f t="shared" si="43"/>
        <v>47.12171052631579</v>
      </c>
      <c r="L407" s="187">
        <f t="shared" si="44"/>
        <v>64.3</v>
      </c>
    </row>
    <row r="408" spans="2:12" ht="30">
      <c r="B408" s="82" t="s">
        <v>172</v>
      </c>
      <c r="C408" s="155"/>
      <c r="D408" s="80" t="s">
        <v>483</v>
      </c>
      <c r="E408" s="80" t="s">
        <v>485</v>
      </c>
      <c r="F408" s="155" t="s">
        <v>26</v>
      </c>
      <c r="G408" s="140"/>
      <c r="H408" s="80"/>
      <c r="I408" s="187">
        <f aca="true" t="shared" si="50" ref="I408:J410">I409</f>
        <v>2525.5</v>
      </c>
      <c r="J408" s="187">
        <f t="shared" si="50"/>
        <v>1492.9</v>
      </c>
      <c r="K408" s="187">
        <f t="shared" si="43"/>
        <v>59.113046921401704</v>
      </c>
      <c r="L408" s="187">
        <f t="shared" si="44"/>
        <v>1032.6</v>
      </c>
    </row>
    <row r="409" spans="2:12" ht="30">
      <c r="B409" s="82" t="s">
        <v>8</v>
      </c>
      <c r="C409" s="179"/>
      <c r="D409" s="80" t="s">
        <v>483</v>
      </c>
      <c r="E409" s="80" t="s">
        <v>485</v>
      </c>
      <c r="F409" s="155" t="s">
        <v>26</v>
      </c>
      <c r="G409" s="80" t="s">
        <v>9</v>
      </c>
      <c r="H409" s="80"/>
      <c r="I409" s="187">
        <f t="shared" si="50"/>
        <v>2525.5</v>
      </c>
      <c r="J409" s="187">
        <f t="shared" si="50"/>
        <v>1492.9</v>
      </c>
      <c r="K409" s="187">
        <f t="shared" si="43"/>
        <v>59.113046921401704</v>
      </c>
      <c r="L409" s="187">
        <f t="shared" si="44"/>
        <v>1032.6</v>
      </c>
    </row>
    <row r="410" spans="2:12" ht="45">
      <c r="B410" s="82" t="s">
        <v>382</v>
      </c>
      <c r="C410" s="179"/>
      <c r="D410" s="80" t="s">
        <v>483</v>
      </c>
      <c r="E410" s="80" t="s">
        <v>485</v>
      </c>
      <c r="F410" s="155" t="s">
        <v>26</v>
      </c>
      <c r="G410" s="80" t="s">
        <v>381</v>
      </c>
      <c r="H410" s="80"/>
      <c r="I410" s="187">
        <f t="shared" si="50"/>
        <v>2525.5</v>
      </c>
      <c r="J410" s="187">
        <f t="shared" si="50"/>
        <v>1492.9</v>
      </c>
      <c r="K410" s="187">
        <f t="shared" si="43"/>
        <v>59.113046921401704</v>
      </c>
      <c r="L410" s="187">
        <f t="shared" si="44"/>
        <v>1032.6</v>
      </c>
    </row>
    <row r="411" spans="2:12" ht="15">
      <c r="B411" s="82" t="s">
        <v>512</v>
      </c>
      <c r="C411" s="155"/>
      <c r="D411" s="80" t="s">
        <v>483</v>
      </c>
      <c r="E411" s="80" t="s">
        <v>485</v>
      </c>
      <c r="F411" s="155" t="s">
        <v>26</v>
      </c>
      <c r="G411" s="80" t="s">
        <v>381</v>
      </c>
      <c r="H411" s="80">
        <v>2</v>
      </c>
      <c r="I411" s="187">
        <v>2525.5</v>
      </c>
      <c r="J411" s="187">
        <v>1492.9</v>
      </c>
      <c r="K411" s="187">
        <f t="shared" si="43"/>
        <v>59.113046921401704</v>
      </c>
      <c r="L411" s="187">
        <f t="shared" si="44"/>
        <v>1032.6</v>
      </c>
    </row>
    <row r="412" spans="2:12" ht="60">
      <c r="B412" s="82" t="s">
        <v>32</v>
      </c>
      <c r="C412" s="155"/>
      <c r="D412" s="80" t="s">
        <v>483</v>
      </c>
      <c r="E412" s="80" t="s">
        <v>485</v>
      </c>
      <c r="F412" s="155" t="s">
        <v>31</v>
      </c>
      <c r="G412" s="80"/>
      <c r="H412" s="80"/>
      <c r="I412" s="187">
        <f aca="true" t="shared" si="51" ref="I412:J414">I413</f>
        <v>60</v>
      </c>
      <c r="J412" s="187">
        <f t="shared" si="51"/>
        <v>0</v>
      </c>
      <c r="K412" s="187">
        <f t="shared" si="43"/>
        <v>0</v>
      </c>
      <c r="L412" s="187">
        <f t="shared" si="44"/>
        <v>60</v>
      </c>
    </row>
    <row r="413" spans="2:12" ht="30">
      <c r="B413" s="82" t="s">
        <v>8</v>
      </c>
      <c r="C413" s="155"/>
      <c r="D413" s="80" t="s">
        <v>483</v>
      </c>
      <c r="E413" s="80" t="s">
        <v>485</v>
      </c>
      <c r="F413" s="155" t="s">
        <v>31</v>
      </c>
      <c r="G413" s="80" t="s">
        <v>9</v>
      </c>
      <c r="H413" s="80"/>
      <c r="I413" s="187">
        <f t="shared" si="51"/>
        <v>60</v>
      </c>
      <c r="J413" s="187">
        <f t="shared" si="51"/>
        <v>0</v>
      </c>
      <c r="K413" s="187">
        <f t="shared" si="43"/>
        <v>0</v>
      </c>
      <c r="L413" s="187">
        <f t="shared" si="44"/>
        <v>60</v>
      </c>
    </row>
    <row r="414" spans="2:12" ht="45">
      <c r="B414" s="82" t="s">
        <v>382</v>
      </c>
      <c r="C414" s="155"/>
      <c r="D414" s="80" t="s">
        <v>483</v>
      </c>
      <c r="E414" s="80" t="s">
        <v>485</v>
      </c>
      <c r="F414" s="155" t="s">
        <v>31</v>
      </c>
      <c r="G414" s="80" t="s">
        <v>381</v>
      </c>
      <c r="H414" s="80"/>
      <c r="I414" s="187">
        <f t="shared" si="51"/>
        <v>60</v>
      </c>
      <c r="J414" s="187">
        <f t="shared" si="51"/>
        <v>0</v>
      </c>
      <c r="K414" s="187">
        <f t="shared" si="43"/>
        <v>0</v>
      </c>
      <c r="L414" s="187">
        <f t="shared" si="44"/>
        <v>60</v>
      </c>
    </row>
    <row r="415" spans="2:12" ht="15">
      <c r="B415" s="82" t="s">
        <v>512</v>
      </c>
      <c r="C415" s="155"/>
      <c r="D415" s="80" t="s">
        <v>483</v>
      </c>
      <c r="E415" s="80" t="s">
        <v>485</v>
      </c>
      <c r="F415" s="155" t="s">
        <v>31</v>
      </c>
      <c r="G415" s="80" t="s">
        <v>381</v>
      </c>
      <c r="H415" s="80">
        <v>2</v>
      </c>
      <c r="I415" s="187">
        <v>60</v>
      </c>
      <c r="J415" s="187">
        <v>0</v>
      </c>
      <c r="K415" s="187">
        <f t="shared" si="43"/>
        <v>0</v>
      </c>
      <c r="L415" s="187">
        <f t="shared" si="44"/>
        <v>60</v>
      </c>
    </row>
    <row r="416" spans="2:12" ht="30">
      <c r="B416" s="82" t="s">
        <v>576</v>
      </c>
      <c r="C416" s="155"/>
      <c r="D416" s="80" t="s">
        <v>483</v>
      </c>
      <c r="E416" s="80" t="s">
        <v>485</v>
      </c>
      <c r="F416" s="155" t="s">
        <v>577</v>
      </c>
      <c r="G416" s="140"/>
      <c r="H416" s="80"/>
      <c r="I416" s="187">
        <f>I417+I422+I427+I432</f>
        <v>674.3</v>
      </c>
      <c r="J416" s="187">
        <f>J417+J422+J427+J432</f>
        <v>71</v>
      </c>
      <c r="K416" s="187">
        <f t="shared" si="43"/>
        <v>10.529437935636958</v>
      </c>
      <c r="L416" s="187">
        <f t="shared" si="44"/>
        <v>603.3</v>
      </c>
    </row>
    <row r="417" spans="2:12" ht="60">
      <c r="B417" s="82" t="s">
        <v>578</v>
      </c>
      <c r="C417" s="179"/>
      <c r="D417" s="80" t="s">
        <v>483</v>
      </c>
      <c r="E417" s="80" t="s">
        <v>485</v>
      </c>
      <c r="F417" s="155" t="s">
        <v>579</v>
      </c>
      <c r="G417" s="140"/>
      <c r="H417" s="80"/>
      <c r="I417" s="187">
        <f aca="true" t="shared" si="52" ref="I417:J420">I418</f>
        <v>26.5</v>
      </c>
      <c r="J417" s="187">
        <f t="shared" si="52"/>
        <v>6.8</v>
      </c>
      <c r="K417" s="187">
        <f t="shared" si="43"/>
        <v>25.660377358490567</v>
      </c>
      <c r="L417" s="187">
        <f t="shared" si="44"/>
        <v>19.7</v>
      </c>
    </row>
    <row r="418" spans="2:12" ht="60">
      <c r="B418" s="82" t="s">
        <v>195</v>
      </c>
      <c r="C418" s="179"/>
      <c r="D418" s="80" t="s">
        <v>483</v>
      </c>
      <c r="E418" s="80" t="s">
        <v>485</v>
      </c>
      <c r="F418" s="155" t="s">
        <v>581</v>
      </c>
      <c r="G418" s="140"/>
      <c r="H418" s="80"/>
      <c r="I418" s="187">
        <f t="shared" si="52"/>
        <v>26.5</v>
      </c>
      <c r="J418" s="187">
        <f t="shared" si="52"/>
        <v>6.8</v>
      </c>
      <c r="K418" s="187">
        <f t="shared" si="43"/>
        <v>25.660377358490567</v>
      </c>
      <c r="L418" s="187">
        <f t="shared" si="44"/>
        <v>19.7</v>
      </c>
    </row>
    <row r="419" spans="2:12" ht="30">
      <c r="B419" s="82" t="s">
        <v>8</v>
      </c>
      <c r="C419" s="179"/>
      <c r="D419" s="80" t="s">
        <v>483</v>
      </c>
      <c r="E419" s="80" t="s">
        <v>485</v>
      </c>
      <c r="F419" s="155" t="s">
        <v>581</v>
      </c>
      <c r="G419" s="140">
        <v>600</v>
      </c>
      <c r="H419" s="80"/>
      <c r="I419" s="187">
        <f t="shared" si="52"/>
        <v>26.5</v>
      </c>
      <c r="J419" s="187">
        <f t="shared" si="52"/>
        <v>6.8</v>
      </c>
      <c r="K419" s="187">
        <f t="shared" si="43"/>
        <v>25.660377358490567</v>
      </c>
      <c r="L419" s="187">
        <f t="shared" si="44"/>
        <v>19.7</v>
      </c>
    </row>
    <row r="420" spans="2:12" ht="15">
      <c r="B420" s="82" t="s">
        <v>131</v>
      </c>
      <c r="C420" s="179"/>
      <c r="D420" s="80" t="s">
        <v>483</v>
      </c>
      <c r="E420" s="80" t="s">
        <v>485</v>
      </c>
      <c r="F420" s="155" t="s">
        <v>581</v>
      </c>
      <c r="G420" s="140">
        <v>612</v>
      </c>
      <c r="H420" s="80"/>
      <c r="I420" s="187">
        <f t="shared" si="52"/>
        <v>26.5</v>
      </c>
      <c r="J420" s="187">
        <f t="shared" si="52"/>
        <v>6.8</v>
      </c>
      <c r="K420" s="187">
        <f t="shared" si="43"/>
        <v>25.660377358490567</v>
      </c>
      <c r="L420" s="187">
        <f t="shared" si="44"/>
        <v>19.7</v>
      </c>
    </row>
    <row r="421" spans="2:12" ht="15">
      <c r="B421" s="82" t="s">
        <v>512</v>
      </c>
      <c r="C421" s="155"/>
      <c r="D421" s="80" t="s">
        <v>483</v>
      </c>
      <c r="E421" s="80" t="s">
        <v>485</v>
      </c>
      <c r="F421" s="155" t="s">
        <v>581</v>
      </c>
      <c r="G421" s="140">
        <v>612</v>
      </c>
      <c r="H421" s="80">
        <v>2</v>
      </c>
      <c r="I421" s="187">
        <v>26.5</v>
      </c>
      <c r="J421" s="187">
        <v>6.8</v>
      </c>
      <c r="K421" s="187">
        <f t="shared" si="43"/>
        <v>25.660377358490567</v>
      </c>
      <c r="L421" s="187">
        <f t="shared" si="44"/>
        <v>19.7</v>
      </c>
    </row>
    <row r="422" spans="2:12" ht="45">
      <c r="B422" s="82" t="s">
        <v>19</v>
      </c>
      <c r="C422" s="179"/>
      <c r="D422" s="80" t="s">
        <v>483</v>
      </c>
      <c r="E422" s="80" t="s">
        <v>485</v>
      </c>
      <c r="F422" s="155" t="s">
        <v>20</v>
      </c>
      <c r="G422" s="140"/>
      <c r="H422" s="80"/>
      <c r="I422" s="187">
        <f aca="true" t="shared" si="53" ref="I422:J425">I423</f>
        <v>20</v>
      </c>
      <c r="J422" s="187">
        <f t="shared" si="53"/>
        <v>20</v>
      </c>
      <c r="K422" s="187">
        <f t="shared" si="43"/>
        <v>100</v>
      </c>
      <c r="L422" s="187">
        <f t="shared" si="44"/>
        <v>0</v>
      </c>
    </row>
    <row r="423" spans="2:12" ht="60">
      <c r="B423" s="82" t="s">
        <v>21</v>
      </c>
      <c r="C423" s="179"/>
      <c r="D423" s="80" t="s">
        <v>483</v>
      </c>
      <c r="E423" s="80" t="s">
        <v>485</v>
      </c>
      <c r="F423" s="155" t="s">
        <v>22</v>
      </c>
      <c r="G423" s="140"/>
      <c r="H423" s="80"/>
      <c r="I423" s="187">
        <f t="shared" si="53"/>
        <v>20</v>
      </c>
      <c r="J423" s="187">
        <f t="shared" si="53"/>
        <v>20</v>
      </c>
      <c r="K423" s="187">
        <f t="shared" si="43"/>
        <v>100</v>
      </c>
      <c r="L423" s="187">
        <f t="shared" si="44"/>
        <v>0</v>
      </c>
    </row>
    <row r="424" spans="2:12" ht="30">
      <c r="B424" s="82" t="s">
        <v>8</v>
      </c>
      <c r="C424" s="179"/>
      <c r="D424" s="80" t="s">
        <v>483</v>
      </c>
      <c r="E424" s="80" t="s">
        <v>485</v>
      </c>
      <c r="F424" s="155" t="s">
        <v>22</v>
      </c>
      <c r="G424" s="80" t="s">
        <v>9</v>
      </c>
      <c r="H424" s="80"/>
      <c r="I424" s="187">
        <f t="shared" si="53"/>
        <v>20</v>
      </c>
      <c r="J424" s="187">
        <f t="shared" si="53"/>
        <v>20</v>
      </c>
      <c r="K424" s="187">
        <f t="shared" si="43"/>
        <v>100</v>
      </c>
      <c r="L424" s="187">
        <f t="shared" si="44"/>
        <v>0</v>
      </c>
    </row>
    <row r="425" spans="2:12" ht="15">
      <c r="B425" s="82" t="s">
        <v>131</v>
      </c>
      <c r="C425" s="179"/>
      <c r="D425" s="80" t="s">
        <v>483</v>
      </c>
      <c r="E425" s="80" t="s">
        <v>485</v>
      </c>
      <c r="F425" s="155" t="s">
        <v>22</v>
      </c>
      <c r="G425" s="140">
        <v>612</v>
      </c>
      <c r="H425" s="80"/>
      <c r="I425" s="187">
        <f t="shared" si="53"/>
        <v>20</v>
      </c>
      <c r="J425" s="187">
        <f t="shared" si="53"/>
        <v>20</v>
      </c>
      <c r="K425" s="187">
        <f t="shared" si="43"/>
        <v>100</v>
      </c>
      <c r="L425" s="187">
        <f t="shared" si="44"/>
        <v>0</v>
      </c>
    </row>
    <row r="426" spans="2:12" ht="15">
      <c r="B426" s="82" t="s">
        <v>512</v>
      </c>
      <c r="C426" s="155"/>
      <c r="D426" s="80" t="s">
        <v>483</v>
      </c>
      <c r="E426" s="80" t="s">
        <v>485</v>
      </c>
      <c r="F426" s="155" t="s">
        <v>22</v>
      </c>
      <c r="G426" s="140">
        <v>612</v>
      </c>
      <c r="H426" s="80">
        <v>2</v>
      </c>
      <c r="I426" s="187">
        <v>20</v>
      </c>
      <c r="J426" s="187">
        <v>20</v>
      </c>
      <c r="K426" s="187">
        <f t="shared" si="43"/>
        <v>100</v>
      </c>
      <c r="L426" s="187">
        <f t="shared" si="44"/>
        <v>0</v>
      </c>
    </row>
    <row r="427" spans="2:12" ht="45">
      <c r="B427" s="82" t="s">
        <v>27</v>
      </c>
      <c r="C427" s="179"/>
      <c r="D427" s="80" t="s">
        <v>483</v>
      </c>
      <c r="E427" s="80" t="s">
        <v>485</v>
      </c>
      <c r="F427" s="155" t="s">
        <v>28</v>
      </c>
      <c r="G427" s="140"/>
      <c r="H427" s="80"/>
      <c r="I427" s="187">
        <f aca="true" t="shared" si="54" ref="I427:J430">I428</f>
        <v>67</v>
      </c>
      <c r="J427" s="187">
        <f t="shared" si="54"/>
        <v>44.2</v>
      </c>
      <c r="K427" s="187">
        <f t="shared" si="43"/>
        <v>65.97014925373135</v>
      </c>
      <c r="L427" s="187">
        <f t="shared" si="44"/>
        <v>22.799999999999997</v>
      </c>
    </row>
    <row r="428" spans="2:12" ht="60">
      <c r="B428" s="82" t="s">
        <v>29</v>
      </c>
      <c r="C428" s="179"/>
      <c r="D428" s="80" t="s">
        <v>483</v>
      </c>
      <c r="E428" s="80" t="s">
        <v>485</v>
      </c>
      <c r="F428" s="155" t="s">
        <v>30</v>
      </c>
      <c r="G428" s="140"/>
      <c r="H428" s="80"/>
      <c r="I428" s="187">
        <f t="shared" si="54"/>
        <v>67</v>
      </c>
      <c r="J428" s="187">
        <f t="shared" si="54"/>
        <v>44.2</v>
      </c>
      <c r="K428" s="187">
        <f t="shared" si="43"/>
        <v>65.97014925373135</v>
      </c>
      <c r="L428" s="187">
        <f t="shared" si="44"/>
        <v>22.799999999999997</v>
      </c>
    </row>
    <row r="429" spans="2:12" ht="30">
      <c r="B429" s="82" t="s">
        <v>8</v>
      </c>
      <c r="C429" s="179"/>
      <c r="D429" s="80" t="s">
        <v>483</v>
      </c>
      <c r="E429" s="80" t="s">
        <v>485</v>
      </c>
      <c r="F429" s="155" t="s">
        <v>30</v>
      </c>
      <c r="G429" s="80" t="s">
        <v>9</v>
      </c>
      <c r="H429" s="80"/>
      <c r="I429" s="187">
        <f t="shared" si="54"/>
        <v>67</v>
      </c>
      <c r="J429" s="187">
        <f t="shared" si="54"/>
        <v>44.2</v>
      </c>
      <c r="K429" s="187">
        <f t="shared" si="43"/>
        <v>65.97014925373135</v>
      </c>
      <c r="L429" s="187">
        <f t="shared" si="44"/>
        <v>22.799999999999997</v>
      </c>
    </row>
    <row r="430" spans="2:12" ht="15">
      <c r="B430" s="82" t="s">
        <v>131</v>
      </c>
      <c r="C430" s="179"/>
      <c r="D430" s="80" t="s">
        <v>483</v>
      </c>
      <c r="E430" s="80" t="s">
        <v>485</v>
      </c>
      <c r="F430" s="155" t="s">
        <v>30</v>
      </c>
      <c r="G430" s="140">
        <v>612</v>
      </c>
      <c r="H430" s="80"/>
      <c r="I430" s="187">
        <f t="shared" si="54"/>
        <v>67</v>
      </c>
      <c r="J430" s="187">
        <f t="shared" si="54"/>
        <v>44.2</v>
      </c>
      <c r="K430" s="187">
        <f aca="true" t="shared" si="55" ref="K430:K501">J430/I430*100</f>
        <v>65.97014925373135</v>
      </c>
      <c r="L430" s="187">
        <f aca="true" t="shared" si="56" ref="L430:L501">I430-J430</f>
        <v>22.799999999999997</v>
      </c>
    </row>
    <row r="431" spans="2:12" ht="15">
      <c r="B431" s="82" t="s">
        <v>512</v>
      </c>
      <c r="C431" s="155"/>
      <c r="D431" s="80" t="s">
        <v>483</v>
      </c>
      <c r="E431" s="80" t="s">
        <v>485</v>
      </c>
      <c r="F431" s="155" t="s">
        <v>30</v>
      </c>
      <c r="G431" s="140">
        <v>612</v>
      </c>
      <c r="H431" s="80">
        <v>2</v>
      </c>
      <c r="I431" s="187">
        <v>67</v>
      </c>
      <c r="J431" s="187">
        <v>44.2</v>
      </c>
      <c r="K431" s="187">
        <f t="shared" si="55"/>
        <v>65.97014925373135</v>
      </c>
      <c r="L431" s="187">
        <f t="shared" si="56"/>
        <v>22.799999999999997</v>
      </c>
    </row>
    <row r="432" spans="2:12" ht="75">
      <c r="B432" s="82" t="s">
        <v>37</v>
      </c>
      <c r="C432" s="179"/>
      <c r="D432" s="80" t="s">
        <v>483</v>
      </c>
      <c r="E432" s="80" t="s">
        <v>485</v>
      </c>
      <c r="F432" s="155" t="s">
        <v>38</v>
      </c>
      <c r="G432" s="140"/>
      <c r="H432" s="80"/>
      <c r="I432" s="187">
        <f aca="true" t="shared" si="57" ref="I432:J435">I433</f>
        <v>560.8</v>
      </c>
      <c r="J432" s="187">
        <f t="shared" si="57"/>
        <v>0</v>
      </c>
      <c r="K432" s="187">
        <f t="shared" si="55"/>
        <v>0</v>
      </c>
      <c r="L432" s="187">
        <f t="shared" si="56"/>
        <v>560.8</v>
      </c>
    </row>
    <row r="433" spans="2:12" ht="75">
      <c r="B433" s="82" t="s">
        <v>122</v>
      </c>
      <c r="C433" s="185"/>
      <c r="D433" s="80" t="s">
        <v>483</v>
      </c>
      <c r="E433" s="80" t="s">
        <v>485</v>
      </c>
      <c r="F433" s="155" t="s">
        <v>50</v>
      </c>
      <c r="G433" s="140"/>
      <c r="H433" s="80"/>
      <c r="I433" s="187">
        <f t="shared" si="57"/>
        <v>560.8</v>
      </c>
      <c r="J433" s="187">
        <f t="shared" si="57"/>
        <v>0</v>
      </c>
      <c r="K433" s="187">
        <f t="shared" si="55"/>
        <v>0</v>
      </c>
      <c r="L433" s="187">
        <f t="shared" si="56"/>
        <v>560.8</v>
      </c>
    </row>
    <row r="434" spans="2:12" ht="30">
      <c r="B434" s="82" t="s">
        <v>8</v>
      </c>
      <c r="C434" s="179"/>
      <c r="D434" s="80" t="s">
        <v>483</v>
      </c>
      <c r="E434" s="80" t="s">
        <v>485</v>
      </c>
      <c r="F434" s="155" t="s">
        <v>50</v>
      </c>
      <c r="G434" s="80" t="s">
        <v>9</v>
      </c>
      <c r="H434" s="80"/>
      <c r="I434" s="187">
        <f t="shared" si="57"/>
        <v>560.8</v>
      </c>
      <c r="J434" s="187">
        <f t="shared" si="57"/>
        <v>0</v>
      </c>
      <c r="K434" s="187">
        <f t="shared" si="55"/>
        <v>0</v>
      </c>
      <c r="L434" s="187">
        <f t="shared" si="56"/>
        <v>560.8</v>
      </c>
    </row>
    <row r="435" spans="2:12" ht="15">
      <c r="B435" s="82" t="s">
        <v>131</v>
      </c>
      <c r="C435" s="179"/>
      <c r="D435" s="80" t="s">
        <v>483</v>
      </c>
      <c r="E435" s="80" t="s">
        <v>485</v>
      </c>
      <c r="F435" s="155" t="s">
        <v>50</v>
      </c>
      <c r="G435" s="140">
        <v>612</v>
      </c>
      <c r="H435" s="80"/>
      <c r="I435" s="187">
        <f t="shared" si="57"/>
        <v>560.8</v>
      </c>
      <c r="J435" s="187">
        <f t="shared" si="57"/>
        <v>0</v>
      </c>
      <c r="K435" s="187">
        <f t="shared" si="55"/>
        <v>0</v>
      </c>
      <c r="L435" s="187">
        <f t="shared" si="56"/>
        <v>560.8</v>
      </c>
    </row>
    <row r="436" spans="2:12" ht="15">
      <c r="B436" s="82" t="s">
        <v>512</v>
      </c>
      <c r="C436" s="155"/>
      <c r="D436" s="80" t="s">
        <v>483</v>
      </c>
      <c r="E436" s="80" t="s">
        <v>485</v>
      </c>
      <c r="F436" s="155" t="s">
        <v>50</v>
      </c>
      <c r="G436" s="140">
        <v>612</v>
      </c>
      <c r="H436" s="80">
        <v>2</v>
      </c>
      <c r="I436" s="187">
        <v>560.8</v>
      </c>
      <c r="J436" s="187">
        <v>0</v>
      </c>
      <c r="K436" s="187">
        <f t="shared" si="55"/>
        <v>0</v>
      </c>
      <c r="L436" s="187">
        <f t="shared" si="56"/>
        <v>560.8</v>
      </c>
    </row>
    <row r="437" spans="2:12" ht="15">
      <c r="B437" s="82" t="s">
        <v>217</v>
      </c>
      <c r="C437" s="179"/>
      <c r="D437" s="80" t="s">
        <v>483</v>
      </c>
      <c r="E437" s="80" t="s">
        <v>486</v>
      </c>
      <c r="F437" s="80"/>
      <c r="G437" s="80"/>
      <c r="H437" s="80"/>
      <c r="I437" s="187">
        <f>I443+I454+I460+I465+I486+I497+I470+I438</f>
        <v>1366.9</v>
      </c>
      <c r="J437" s="187">
        <f>J443+J454+J460+J465+J486+J497+J470+J438</f>
        <v>320.50000000000006</v>
      </c>
      <c r="K437" s="187">
        <f t="shared" si="55"/>
        <v>23.447216328919453</v>
      </c>
      <c r="L437" s="187">
        <f t="shared" si="56"/>
        <v>1046.4</v>
      </c>
    </row>
    <row r="438" spans="2:12" ht="15.75">
      <c r="B438" s="82" t="s">
        <v>514</v>
      </c>
      <c r="C438" s="180"/>
      <c r="D438" s="80" t="s">
        <v>483</v>
      </c>
      <c r="E438" s="80" t="s">
        <v>486</v>
      </c>
      <c r="F438" s="155" t="s">
        <v>515</v>
      </c>
      <c r="G438" s="78"/>
      <c r="H438" s="78"/>
      <c r="I438" s="187">
        <f aca="true" t="shared" si="58" ref="I438:J441">I439</f>
        <v>81.7</v>
      </c>
      <c r="J438" s="187">
        <f t="shared" si="58"/>
        <v>22.3</v>
      </c>
      <c r="K438" s="187">
        <f t="shared" si="55"/>
        <v>27.294981640146883</v>
      </c>
      <c r="L438" s="187">
        <f t="shared" si="56"/>
        <v>59.400000000000006</v>
      </c>
    </row>
    <row r="439" spans="2:12" ht="30">
      <c r="B439" s="82" t="s">
        <v>173</v>
      </c>
      <c r="C439" s="155"/>
      <c r="D439" s="80" t="s">
        <v>483</v>
      </c>
      <c r="E439" s="80" t="s">
        <v>486</v>
      </c>
      <c r="F439" s="155" t="s">
        <v>51</v>
      </c>
      <c r="G439" s="155"/>
      <c r="H439" s="155"/>
      <c r="I439" s="187">
        <f t="shared" si="58"/>
        <v>81.7</v>
      </c>
      <c r="J439" s="187">
        <f t="shared" si="58"/>
        <v>22.3</v>
      </c>
      <c r="K439" s="187">
        <f t="shared" si="55"/>
        <v>27.294981640146883</v>
      </c>
      <c r="L439" s="187">
        <f t="shared" si="56"/>
        <v>59.400000000000006</v>
      </c>
    </row>
    <row r="440" spans="2:12" ht="15">
      <c r="B440" s="82" t="s">
        <v>60</v>
      </c>
      <c r="C440" s="155"/>
      <c r="D440" s="80" t="s">
        <v>483</v>
      </c>
      <c r="E440" s="80" t="s">
        <v>486</v>
      </c>
      <c r="F440" s="155" t="s">
        <v>51</v>
      </c>
      <c r="G440" s="155">
        <v>300</v>
      </c>
      <c r="H440" s="155"/>
      <c r="I440" s="187">
        <f t="shared" si="58"/>
        <v>81.7</v>
      </c>
      <c r="J440" s="187">
        <f t="shared" si="58"/>
        <v>22.3</v>
      </c>
      <c r="K440" s="187">
        <f t="shared" si="55"/>
        <v>27.294981640146883</v>
      </c>
      <c r="L440" s="187">
        <f t="shared" si="56"/>
        <v>59.400000000000006</v>
      </c>
    </row>
    <row r="441" spans="2:12" ht="30">
      <c r="B441" s="82" t="s">
        <v>299</v>
      </c>
      <c r="C441" s="155"/>
      <c r="D441" s="80" t="s">
        <v>483</v>
      </c>
      <c r="E441" s="80" t="s">
        <v>486</v>
      </c>
      <c r="F441" s="155" t="s">
        <v>51</v>
      </c>
      <c r="G441" s="155">
        <v>320</v>
      </c>
      <c r="H441" s="155"/>
      <c r="I441" s="187">
        <f t="shared" si="58"/>
        <v>81.7</v>
      </c>
      <c r="J441" s="187">
        <f t="shared" si="58"/>
        <v>22.3</v>
      </c>
      <c r="K441" s="187">
        <f t="shared" si="55"/>
        <v>27.294981640146883</v>
      </c>
      <c r="L441" s="187">
        <f t="shared" si="56"/>
        <v>59.400000000000006</v>
      </c>
    </row>
    <row r="442" spans="2:12" ht="15">
      <c r="B442" s="82" t="s">
        <v>498</v>
      </c>
      <c r="C442" s="155"/>
      <c r="D442" s="80" t="s">
        <v>483</v>
      </c>
      <c r="E442" s="80" t="s">
        <v>486</v>
      </c>
      <c r="F442" s="155" t="s">
        <v>51</v>
      </c>
      <c r="G442" s="155">
        <v>320</v>
      </c>
      <c r="H442" s="155">
        <v>3</v>
      </c>
      <c r="I442" s="187">
        <v>81.7</v>
      </c>
      <c r="J442" s="187">
        <v>22.3</v>
      </c>
      <c r="K442" s="187">
        <f t="shared" si="55"/>
        <v>27.294981640146883</v>
      </c>
      <c r="L442" s="187">
        <f t="shared" si="56"/>
        <v>59.400000000000006</v>
      </c>
    </row>
    <row r="443" spans="2:12" ht="45">
      <c r="B443" s="82" t="s">
        <v>61</v>
      </c>
      <c r="C443" s="179"/>
      <c r="D443" s="80" t="s">
        <v>483</v>
      </c>
      <c r="E443" s="80" t="s">
        <v>486</v>
      </c>
      <c r="F443" s="155" t="s">
        <v>62</v>
      </c>
      <c r="G443" s="80"/>
      <c r="H443" s="80"/>
      <c r="I443" s="187">
        <f>I444+I449</f>
        <v>7</v>
      </c>
      <c r="J443" s="187">
        <f>J444+J449</f>
        <v>0</v>
      </c>
      <c r="K443" s="187">
        <f t="shared" si="55"/>
        <v>0</v>
      </c>
      <c r="L443" s="187">
        <f t="shared" si="56"/>
        <v>7</v>
      </c>
    </row>
    <row r="444" spans="2:12" ht="60">
      <c r="B444" s="82" t="s">
        <v>63</v>
      </c>
      <c r="C444" s="179"/>
      <c r="D444" s="80" t="s">
        <v>483</v>
      </c>
      <c r="E444" s="80" t="s">
        <v>486</v>
      </c>
      <c r="F444" s="155" t="s">
        <v>64</v>
      </c>
      <c r="G444" s="80"/>
      <c r="H444" s="80"/>
      <c r="I444" s="187">
        <f aca="true" t="shared" si="59" ref="I444:J447">I445</f>
        <v>1</v>
      </c>
      <c r="J444" s="187">
        <f t="shared" si="59"/>
        <v>0</v>
      </c>
      <c r="K444" s="187">
        <f t="shared" si="55"/>
        <v>0</v>
      </c>
      <c r="L444" s="187">
        <f t="shared" si="56"/>
        <v>1</v>
      </c>
    </row>
    <row r="445" spans="2:12" ht="75">
      <c r="B445" s="82" t="s">
        <v>65</v>
      </c>
      <c r="C445" s="179"/>
      <c r="D445" s="80" t="s">
        <v>483</v>
      </c>
      <c r="E445" s="80" t="s">
        <v>486</v>
      </c>
      <c r="F445" s="155" t="s">
        <v>66</v>
      </c>
      <c r="G445" s="140"/>
      <c r="H445" s="80"/>
      <c r="I445" s="187">
        <f t="shared" si="59"/>
        <v>1</v>
      </c>
      <c r="J445" s="187">
        <f t="shared" si="59"/>
        <v>0</v>
      </c>
      <c r="K445" s="187">
        <f t="shared" si="55"/>
        <v>0</v>
      </c>
      <c r="L445" s="187">
        <f t="shared" si="56"/>
        <v>1</v>
      </c>
    </row>
    <row r="446" spans="2:12" ht="30">
      <c r="B446" s="82" t="s">
        <v>524</v>
      </c>
      <c r="C446" s="155"/>
      <c r="D446" s="80" t="s">
        <v>483</v>
      </c>
      <c r="E446" s="80" t="s">
        <v>486</v>
      </c>
      <c r="F446" s="155" t="s">
        <v>66</v>
      </c>
      <c r="G446" s="80" t="s">
        <v>525</v>
      </c>
      <c r="H446" s="80"/>
      <c r="I446" s="187">
        <f t="shared" si="59"/>
        <v>1</v>
      </c>
      <c r="J446" s="187">
        <f t="shared" si="59"/>
        <v>0</v>
      </c>
      <c r="K446" s="187">
        <f t="shared" si="55"/>
        <v>0</v>
      </c>
      <c r="L446" s="187">
        <f t="shared" si="56"/>
        <v>1</v>
      </c>
    </row>
    <row r="447" spans="2:12" ht="30">
      <c r="B447" s="82" t="s">
        <v>526</v>
      </c>
      <c r="C447" s="155"/>
      <c r="D447" s="80" t="s">
        <v>483</v>
      </c>
      <c r="E447" s="80" t="s">
        <v>486</v>
      </c>
      <c r="F447" s="155" t="s">
        <v>66</v>
      </c>
      <c r="G447" s="80" t="s">
        <v>527</v>
      </c>
      <c r="H447" s="80"/>
      <c r="I447" s="187">
        <f t="shared" si="59"/>
        <v>1</v>
      </c>
      <c r="J447" s="187">
        <f t="shared" si="59"/>
        <v>0</v>
      </c>
      <c r="K447" s="187">
        <f t="shared" si="55"/>
        <v>0</v>
      </c>
      <c r="L447" s="187">
        <f t="shared" si="56"/>
        <v>1</v>
      </c>
    </row>
    <row r="448" spans="2:12" ht="15">
      <c r="B448" s="82" t="s">
        <v>512</v>
      </c>
      <c r="C448" s="179"/>
      <c r="D448" s="80" t="s">
        <v>483</v>
      </c>
      <c r="E448" s="80" t="s">
        <v>486</v>
      </c>
      <c r="F448" s="155" t="s">
        <v>66</v>
      </c>
      <c r="G448" s="80" t="s">
        <v>527</v>
      </c>
      <c r="H448" s="80">
        <v>2</v>
      </c>
      <c r="I448" s="187">
        <v>1</v>
      </c>
      <c r="J448" s="187">
        <v>0</v>
      </c>
      <c r="K448" s="187">
        <f t="shared" si="55"/>
        <v>0</v>
      </c>
      <c r="L448" s="187">
        <f t="shared" si="56"/>
        <v>1</v>
      </c>
    </row>
    <row r="449" spans="2:12" ht="60">
      <c r="B449" s="82" t="s">
        <v>67</v>
      </c>
      <c r="C449" s="179"/>
      <c r="D449" s="80" t="s">
        <v>483</v>
      </c>
      <c r="E449" s="80" t="s">
        <v>486</v>
      </c>
      <c r="F449" s="155" t="s">
        <v>68</v>
      </c>
      <c r="G449" s="80"/>
      <c r="H449" s="80"/>
      <c r="I449" s="187">
        <f aca="true" t="shared" si="60" ref="I449:J452">I450</f>
        <v>6</v>
      </c>
      <c r="J449" s="187">
        <f t="shared" si="60"/>
        <v>0</v>
      </c>
      <c r="K449" s="187">
        <f t="shared" si="55"/>
        <v>0</v>
      </c>
      <c r="L449" s="187">
        <f t="shared" si="56"/>
        <v>6</v>
      </c>
    </row>
    <row r="450" spans="2:12" ht="60">
      <c r="B450" s="82" t="s">
        <v>69</v>
      </c>
      <c r="C450" s="179"/>
      <c r="D450" s="80" t="s">
        <v>483</v>
      </c>
      <c r="E450" s="80" t="s">
        <v>486</v>
      </c>
      <c r="F450" s="155" t="s">
        <v>70</v>
      </c>
      <c r="G450" s="80"/>
      <c r="H450" s="80"/>
      <c r="I450" s="187">
        <f t="shared" si="60"/>
        <v>6</v>
      </c>
      <c r="J450" s="187">
        <f t="shared" si="60"/>
        <v>0</v>
      </c>
      <c r="K450" s="187">
        <f t="shared" si="55"/>
        <v>0</v>
      </c>
      <c r="L450" s="187">
        <f t="shared" si="56"/>
        <v>6</v>
      </c>
    </row>
    <row r="451" spans="2:12" ht="30">
      <c r="B451" s="82" t="s">
        <v>524</v>
      </c>
      <c r="C451" s="155"/>
      <c r="D451" s="80" t="s">
        <v>483</v>
      </c>
      <c r="E451" s="80" t="s">
        <v>486</v>
      </c>
      <c r="F451" s="155" t="s">
        <v>70</v>
      </c>
      <c r="G451" s="80" t="s">
        <v>525</v>
      </c>
      <c r="H451" s="80"/>
      <c r="I451" s="187">
        <f t="shared" si="60"/>
        <v>6</v>
      </c>
      <c r="J451" s="187">
        <f t="shared" si="60"/>
        <v>0</v>
      </c>
      <c r="K451" s="187">
        <f t="shared" si="55"/>
        <v>0</v>
      </c>
      <c r="L451" s="187">
        <f t="shared" si="56"/>
        <v>6</v>
      </c>
    </row>
    <row r="452" spans="2:12" ht="30">
      <c r="B452" s="82" t="s">
        <v>526</v>
      </c>
      <c r="C452" s="155"/>
      <c r="D452" s="80" t="s">
        <v>483</v>
      </c>
      <c r="E452" s="80" t="s">
        <v>486</v>
      </c>
      <c r="F452" s="155" t="s">
        <v>70</v>
      </c>
      <c r="G452" s="80" t="s">
        <v>527</v>
      </c>
      <c r="H452" s="80"/>
      <c r="I452" s="187">
        <f t="shared" si="60"/>
        <v>6</v>
      </c>
      <c r="J452" s="187">
        <f t="shared" si="60"/>
        <v>0</v>
      </c>
      <c r="K452" s="187">
        <f t="shared" si="55"/>
        <v>0</v>
      </c>
      <c r="L452" s="187">
        <f t="shared" si="56"/>
        <v>6</v>
      </c>
    </row>
    <row r="453" spans="2:12" ht="15">
      <c r="B453" s="82" t="s">
        <v>512</v>
      </c>
      <c r="C453" s="179"/>
      <c r="D453" s="80" t="s">
        <v>483</v>
      </c>
      <c r="E453" s="80" t="s">
        <v>486</v>
      </c>
      <c r="F453" s="155" t="s">
        <v>70</v>
      </c>
      <c r="G453" s="80" t="s">
        <v>527</v>
      </c>
      <c r="H453" s="80">
        <v>2</v>
      </c>
      <c r="I453" s="187">
        <v>6</v>
      </c>
      <c r="J453" s="187">
        <v>0</v>
      </c>
      <c r="K453" s="187">
        <f t="shared" si="55"/>
        <v>0</v>
      </c>
      <c r="L453" s="187">
        <f t="shared" si="56"/>
        <v>6</v>
      </c>
    </row>
    <row r="454" spans="2:12" ht="45">
      <c r="B454" s="82" t="s">
        <v>209</v>
      </c>
      <c r="C454" s="179"/>
      <c r="D454" s="80" t="s">
        <v>483</v>
      </c>
      <c r="E454" s="80" t="s">
        <v>486</v>
      </c>
      <c r="F454" s="155" t="s">
        <v>71</v>
      </c>
      <c r="G454" s="80"/>
      <c r="H454" s="80"/>
      <c r="I454" s="187">
        <f aca="true" t="shared" si="61" ref="I454:J458">I455</f>
        <v>6</v>
      </c>
      <c r="J454" s="187">
        <f t="shared" si="61"/>
        <v>0</v>
      </c>
      <c r="K454" s="187">
        <f t="shared" si="55"/>
        <v>0</v>
      </c>
      <c r="L454" s="187">
        <f t="shared" si="56"/>
        <v>6</v>
      </c>
    </row>
    <row r="455" spans="2:12" ht="75">
      <c r="B455" s="82" t="s">
        <v>123</v>
      </c>
      <c r="C455" s="185"/>
      <c r="D455" s="80" t="s">
        <v>483</v>
      </c>
      <c r="E455" s="80" t="s">
        <v>486</v>
      </c>
      <c r="F455" s="155" t="s">
        <v>73</v>
      </c>
      <c r="G455" s="80"/>
      <c r="H455" s="80"/>
      <c r="I455" s="187">
        <f t="shared" si="61"/>
        <v>6</v>
      </c>
      <c r="J455" s="187">
        <f t="shared" si="61"/>
        <v>0</v>
      </c>
      <c r="K455" s="187">
        <f t="shared" si="55"/>
        <v>0</v>
      </c>
      <c r="L455" s="187">
        <f t="shared" si="56"/>
        <v>6</v>
      </c>
    </row>
    <row r="456" spans="2:12" ht="75">
      <c r="B456" s="82" t="s">
        <v>124</v>
      </c>
      <c r="C456" s="185"/>
      <c r="D456" s="80" t="s">
        <v>483</v>
      </c>
      <c r="E456" s="80" t="s">
        <v>486</v>
      </c>
      <c r="F456" s="156" t="s">
        <v>75</v>
      </c>
      <c r="G456" s="80"/>
      <c r="H456" s="80"/>
      <c r="I456" s="187">
        <f t="shared" si="61"/>
        <v>6</v>
      </c>
      <c r="J456" s="187">
        <f t="shared" si="61"/>
        <v>0</v>
      </c>
      <c r="K456" s="187">
        <f t="shared" si="55"/>
        <v>0</v>
      </c>
      <c r="L456" s="187">
        <f t="shared" si="56"/>
        <v>6</v>
      </c>
    </row>
    <row r="457" spans="2:12" ht="30">
      <c r="B457" s="82" t="s">
        <v>524</v>
      </c>
      <c r="C457" s="155"/>
      <c r="D457" s="80" t="s">
        <v>483</v>
      </c>
      <c r="E457" s="80" t="s">
        <v>486</v>
      </c>
      <c r="F457" s="156" t="s">
        <v>75</v>
      </c>
      <c r="G457" s="80" t="s">
        <v>525</v>
      </c>
      <c r="H457" s="80"/>
      <c r="I457" s="187">
        <f t="shared" si="61"/>
        <v>6</v>
      </c>
      <c r="J457" s="187">
        <f t="shared" si="61"/>
        <v>0</v>
      </c>
      <c r="K457" s="187">
        <f t="shared" si="55"/>
        <v>0</v>
      </c>
      <c r="L457" s="187">
        <f t="shared" si="56"/>
        <v>6</v>
      </c>
    </row>
    <row r="458" spans="2:12" ht="30">
      <c r="B458" s="82" t="s">
        <v>526</v>
      </c>
      <c r="C458" s="155"/>
      <c r="D458" s="80" t="s">
        <v>483</v>
      </c>
      <c r="E458" s="80" t="s">
        <v>486</v>
      </c>
      <c r="F458" s="156" t="s">
        <v>75</v>
      </c>
      <c r="G458" s="80" t="s">
        <v>527</v>
      </c>
      <c r="H458" s="80"/>
      <c r="I458" s="187">
        <f t="shared" si="61"/>
        <v>6</v>
      </c>
      <c r="J458" s="187">
        <f t="shared" si="61"/>
        <v>0</v>
      </c>
      <c r="K458" s="187">
        <f t="shared" si="55"/>
        <v>0</v>
      </c>
      <c r="L458" s="187">
        <f t="shared" si="56"/>
        <v>6</v>
      </c>
    </row>
    <row r="459" spans="2:12" ht="15">
      <c r="B459" s="82" t="s">
        <v>512</v>
      </c>
      <c r="C459" s="179"/>
      <c r="D459" s="80" t="s">
        <v>483</v>
      </c>
      <c r="E459" s="80" t="s">
        <v>486</v>
      </c>
      <c r="F459" s="156" t="s">
        <v>75</v>
      </c>
      <c r="G459" s="80" t="s">
        <v>527</v>
      </c>
      <c r="H459" s="80">
        <v>2</v>
      </c>
      <c r="I459" s="187">
        <v>6</v>
      </c>
      <c r="J459" s="187">
        <v>0</v>
      </c>
      <c r="K459" s="187">
        <f t="shared" si="55"/>
        <v>0</v>
      </c>
      <c r="L459" s="187">
        <f t="shared" si="56"/>
        <v>6</v>
      </c>
    </row>
    <row r="460" spans="2:12" ht="30">
      <c r="B460" s="82" t="s">
        <v>76</v>
      </c>
      <c r="C460" s="179"/>
      <c r="D460" s="80" t="s">
        <v>483</v>
      </c>
      <c r="E460" s="80" t="s">
        <v>486</v>
      </c>
      <c r="F460" s="155" t="s">
        <v>77</v>
      </c>
      <c r="G460" s="155"/>
      <c r="H460" s="155"/>
      <c r="I460" s="187">
        <f aca="true" t="shared" si="62" ref="I460:J463">I461</f>
        <v>73</v>
      </c>
      <c r="J460" s="187">
        <f t="shared" si="62"/>
        <v>49.5</v>
      </c>
      <c r="K460" s="187">
        <f t="shared" si="55"/>
        <v>67.8082191780822</v>
      </c>
      <c r="L460" s="187">
        <f t="shared" si="56"/>
        <v>23.5</v>
      </c>
    </row>
    <row r="461" spans="2:12" ht="45">
      <c r="B461" s="82" t="s">
        <v>78</v>
      </c>
      <c r="C461" s="179"/>
      <c r="D461" s="80" t="s">
        <v>483</v>
      </c>
      <c r="E461" s="80" t="s">
        <v>486</v>
      </c>
      <c r="F461" s="155" t="s">
        <v>79</v>
      </c>
      <c r="G461" s="155"/>
      <c r="H461" s="155"/>
      <c r="I461" s="187">
        <f t="shared" si="62"/>
        <v>73</v>
      </c>
      <c r="J461" s="187">
        <f t="shared" si="62"/>
        <v>49.5</v>
      </c>
      <c r="K461" s="187">
        <f t="shared" si="55"/>
        <v>67.8082191780822</v>
      </c>
      <c r="L461" s="187">
        <f t="shared" si="56"/>
        <v>23.5</v>
      </c>
    </row>
    <row r="462" spans="2:12" ht="30">
      <c r="B462" s="82" t="s">
        <v>524</v>
      </c>
      <c r="C462" s="155"/>
      <c r="D462" s="80" t="s">
        <v>483</v>
      </c>
      <c r="E462" s="80" t="s">
        <v>486</v>
      </c>
      <c r="F462" s="155" t="s">
        <v>79</v>
      </c>
      <c r="G462" s="80" t="s">
        <v>525</v>
      </c>
      <c r="H462" s="80"/>
      <c r="I462" s="187">
        <f t="shared" si="62"/>
        <v>73</v>
      </c>
      <c r="J462" s="187">
        <f t="shared" si="62"/>
        <v>49.5</v>
      </c>
      <c r="K462" s="187">
        <f t="shared" si="55"/>
        <v>67.8082191780822</v>
      </c>
      <c r="L462" s="187">
        <f t="shared" si="56"/>
        <v>23.5</v>
      </c>
    </row>
    <row r="463" spans="2:12" ht="30">
      <c r="B463" s="82" t="s">
        <v>526</v>
      </c>
      <c r="C463" s="155"/>
      <c r="D463" s="80" t="s">
        <v>483</v>
      </c>
      <c r="E463" s="80" t="s">
        <v>486</v>
      </c>
      <c r="F463" s="155" t="s">
        <v>79</v>
      </c>
      <c r="G463" s="80" t="s">
        <v>527</v>
      </c>
      <c r="H463" s="80"/>
      <c r="I463" s="187">
        <f t="shared" si="62"/>
        <v>73</v>
      </c>
      <c r="J463" s="187">
        <f t="shared" si="62"/>
        <v>49.5</v>
      </c>
      <c r="K463" s="187">
        <f t="shared" si="55"/>
        <v>67.8082191780822</v>
      </c>
      <c r="L463" s="187">
        <f t="shared" si="56"/>
        <v>23.5</v>
      </c>
    </row>
    <row r="464" spans="2:12" ht="15">
      <c r="B464" s="82" t="s">
        <v>512</v>
      </c>
      <c r="C464" s="179"/>
      <c r="D464" s="80" t="s">
        <v>483</v>
      </c>
      <c r="E464" s="80" t="s">
        <v>486</v>
      </c>
      <c r="F464" s="155" t="s">
        <v>79</v>
      </c>
      <c r="G464" s="80" t="s">
        <v>527</v>
      </c>
      <c r="H464" s="80">
        <v>2</v>
      </c>
      <c r="I464" s="187">
        <v>73</v>
      </c>
      <c r="J464" s="187">
        <v>49.5</v>
      </c>
      <c r="K464" s="187">
        <f t="shared" si="55"/>
        <v>67.8082191780822</v>
      </c>
      <c r="L464" s="187">
        <f t="shared" si="56"/>
        <v>23.5</v>
      </c>
    </row>
    <row r="465" spans="2:12" ht="45">
      <c r="B465" s="82" t="s">
        <v>80</v>
      </c>
      <c r="C465" s="179"/>
      <c r="D465" s="80" t="s">
        <v>483</v>
      </c>
      <c r="E465" s="80" t="s">
        <v>486</v>
      </c>
      <c r="F465" s="80" t="s">
        <v>81</v>
      </c>
      <c r="G465" s="80"/>
      <c r="H465" s="80"/>
      <c r="I465" s="187">
        <f aca="true" t="shared" si="63" ref="I465:J468">I466</f>
        <v>1</v>
      </c>
      <c r="J465" s="187">
        <f t="shared" si="63"/>
        <v>0</v>
      </c>
      <c r="K465" s="187">
        <f t="shared" si="55"/>
        <v>0</v>
      </c>
      <c r="L465" s="187">
        <f t="shared" si="56"/>
        <v>1</v>
      </c>
    </row>
    <row r="466" spans="2:12" ht="45">
      <c r="B466" s="82" t="s">
        <v>82</v>
      </c>
      <c r="C466" s="179"/>
      <c r="D466" s="80" t="s">
        <v>483</v>
      </c>
      <c r="E466" s="80" t="s">
        <v>486</v>
      </c>
      <c r="F466" s="80" t="s">
        <v>83</v>
      </c>
      <c r="G466" s="80"/>
      <c r="H466" s="80"/>
      <c r="I466" s="187">
        <f t="shared" si="63"/>
        <v>1</v>
      </c>
      <c r="J466" s="187">
        <f t="shared" si="63"/>
        <v>0</v>
      </c>
      <c r="K466" s="187">
        <f t="shared" si="55"/>
        <v>0</v>
      </c>
      <c r="L466" s="187">
        <f t="shared" si="56"/>
        <v>1</v>
      </c>
    </row>
    <row r="467" spans="2:12" ht="30">
      <c r="B467" s="82" t="s">
        <v>524</v>
      </c>
      <c r="C467" s="155"/>
      <c r="D467" s="80" t="s">
        <v>483</v>
      </c>
      <c r="E467" s="80" t="s">
        <v>486</v>
      </c>
      <c r="F467" s="80" t="s">
        <v>83</v>
      </c>
      <c r="G467" s="80" t="s">
        <v>525</v>
      </c>
      <c r="H467" s="80"/>
      <c r="I467" s="187">
        <f t="shared" si="63"/>
        <v>1</v>
      </c>
      <c r="J467" s="187">
        <f t="shared" si="63"/>
        <v>0</v>
      </c>
      <c r="K467" s="187">
        <f t="shared" si="55"/>
        <v>0</v>
      </c>
      <c r="L467" s="187">
        <f t="shared" si="56"/>
        <v>1</v>
      </c>
    </row>
    <row r="468" spans="2:12" ht="30">
      <c r="B468" s="82" t="s">
        <v>526</v>
      </c>
      <c r="C468" s="155"/>
      <c r="D468" s="80" t="s">
        <v>483</v>
      </c>
      <c r="E468" s="80" t="s">
        <v>486</v>
      </c>
      <c r="F468" s="80" t="s">
        <v>83</v>
      </c>
      <c r="G468" s="80" t="s">
        <v>527</v>
      </c>
      <c r="H468" s="80"/>
      <c r="I468" s="187">
        <f t="shared" si="63"/>
        <v>1</v>
      </c>
      <c r="J468" s="187">
        <f t="shared" si="63"/>
        <v>0</v>
      </c>
      <c r="K468" s="187">
        <f t="shared" si="55"/>
        <v>0</v>
      </c>
      <c r="L468" s="187">
        <f t="shared" si="56"/>
        <v>1</v>
      </c>
    </row>
    <row r="469" spans="2:12" ht="15">
      <c r="B469" s="82" t="s">
        <v>512</v>
      </c>
      <c r="C469" s="179"/>
      <c r="D469" s="80" t="s">
        <v>483</v>
      </c>
      <c r="E469" s="80" t="s">
        <v>486</v>
      </c>
      <c r="F469" s="80" t="s">
        <v>83</v>
      </c>
      <c r="G469" s="80" t="s">
        <v>527</v>
      </c>
      <c r="H469" s="80">
        <v>2</v>
      </c>
      <c r="I469" s="187">
        <v>1</v>
      </c>
      <c r="J469" s="187">
        <v>0</v>
      </c>
      <c r="K469" s="187">
        <f t="shared" si="55"/>
        <v>0</v>
      </c>
      <c r="L469" s="187">
        <f t="shared" si="56"/>
        <v>1</v>
      </c>
    </row>
    <row r="470" spans="2:12" ht="30">
      <c r="B470" s="82" t="s">
        <v>86</v>
      </c>
      <c r="C470" s="179"/>
      <c r="D470" s="80" t="s">
        <v>483</v>
      </c>
      <c r="E470" s="80" t="s">
        <v>486</v>
      </c>
      <c r="F470" s="155" t="s">
        <v>87</v>
      </c>
      <c r="G470" s="155"/>
      <c r="H470" s="155"/>
      <c r="I470" s="187">
        <f>I471+I476+I481</f>
        <v>65</v>
      </c>
      <c r="J470" s="187">
        <f>J471+J476+J481</f>
        <v>52.5</v>
      </c>
      <c r="K470" s="187">
        <f aca="true" t="shared" si="64" ref="K470:K486">J470/I470*100</f>
        <v>80.76923076923077</v>
      </c>
      <c r="L470" s="187">
        <f aca="true" t="shared" si="65" ref="L470:L486">I470-J470</f>
        <v>12.5</v>
      </c>
    </row>
    <row r="471" spans="2:12" ht="60">
      <c r="B471" s="82" t="s">
        <v>88</v>
      </c>
      <c r="C471" s="179"/>
      <c r="D471" s="80" t="s">
        <v>483</v>
      </c>
      <c r="E471" s="80" t="s">
        <v>486</v>
      </c>
      <c r="F471" s="155" t="s">
        <v>89</v>
      </c>
      <c r="G471" s="155"/>
      <c r="H471" s="155"/>
      <c r="I471" s="187">
        <f aca="true" t="shared" si="66" ref="I471:J474">I472</f>
        <v>35.5</v>
      </c>
      <c r="J471" s="187">
        <f t="shared" si="66"/>
        <v>29</v>
      </c>
      <c r="K471" s="187">
        <f t="shared" si="64"/>
        <v>81.69014084507043</v>
      </c>
      <c r="L471" s="187">
        <f t="shared" si="65"/>
        <v>6.5</v>
      </c>
    </row>
    <row r="472" spans="2:12" ht="60">
      <c r="B472" s="82" t="s">
        <v>90</v>
      </c>
      <c r="C472" s="179"/>
      <c r="D472" s="80" t="s">
        <v>483</v>
      </c>
      <c r="E472" s="80" t="s">
        <v>486</v>
      </c>
      <c r="F472" s="155" t="s">
        <v>91</v>
      </c>
      <c r="G472" s="80"/>
      <c r="H472" s="80"/>
      <c r="I472" s="187">
        <f t="shared" si="66"/>
        <v>35.5</v>
      </c>
      <c r="J472" s="187">
        <f t="shared" si="66"/>
        <v>29</v>
      </c>
      <c r="K472" s="187">
        <f t="shared" si="64"/>
        <v>81.69014084507043</v>
      </c>
      <c r="L472" s="187">
        <f t="shared" si="65"/>
        <v>6.5</v>
      </c>
    </row>
    <row r="473" spans="2:12" ht="30">
      <c r="B473" s="82" t="s">
        <v>524</v>
      </c>
      <c r="C473" s="155"/>
      <c r="D473" s="80" t="s">
        <v>483</v>
      </c>
      <c r="E473" s="80" t="s">
        <v>486</v>
      </c>
      <c r="F473" s="155" t="s">
        <v>91</v>
      </c>
      <c r="G473" s="80" t="s">
        <v>525</v>
      </c>
      <c r="H473" s="80"/>
      <c r="I473" s="187">
        <f t="shared" si="66"/>
        <v>35.5</v>
      </c>
      <c r="J473" s="187">
        <f t="shared" si="66"/>
        <v>29</v>
      </c>
      <c r="K473" s="187">
        <f t="shared" si="64"/>
        <v>81.69014084507043</v>
      </c>
      <c r="L473" s="187">
        <f t="shared" si="65"/>
        <v>6.5</v>
      </c>
    </row>
    <row r="474" spans="2:12" ht="30">
      <c r="B474" s="82" t="s">
        <v>526</v>
      </c>
      <c r="C474" s="155"/>
      <c r="D474" s="80" t="s">
        <v>483</v>
      </c>
      <c r="E474" s="80" t="s">
        <v>486</v>
      </c>
      <c r="F474" s="155" t="s">
        <v>91</v>
      </c>
      <c r="G474" s="80" t="s">
        <v>527</v>
      </c>
      <c r="H474" s="80"/>
      <c r="I474" s="187">
        <f t="shared" si="66"/>
        <v>35.5</v>
      </c>
      <c r="J474" s="187">
        <f t="shared" si="66"/>
        <v>29</v>
      </c>
      <c r="K474" s="187">
        <f t="shared" si="64"/>
        <v>81.69014084507043</v>
      </c>
      <c r="L474" s="187">
        <f t="shared" si="65"/>
        <v>6.5</v>
      </c>
    </row>
    <row r="475" spans="2:12" ht="15">
      <c r="B475" s="82" t="s">
        <v>512</v>
      </c>
      <c r="C475" s="179"/>
      <c r="D475" s="80" t="s">
        <v>483</v>
      </c>
      <c r="E475" s="80" t="s">
        <v>486</v>
      </c>
      <c r="F475" s="155" t="s">
        <v>91</v>
      </c>
      <c r="G475" s="80" t="s">
        <v>527</v>
      </c>
      <c r="H475" s="80">
        <v>2</v>
      </c>
      <c r="I475" s="187">
        <v>35.5</v>
      </c>
      <c r="J475" s="187">
        <v>29</v>
      </c>
      <c r="K475" s="187">
        <f t="shared" si="64"/>
        <v>81.69014084507043</v>
      </c>
      <c r="L475" s="187">
        <f t="shared" si="65"/>
        <v>6.5</v>
      </c>
    </row>
    <row r="476" spans="2:12" ht="45">
      <c r="B476" s="82" t="s">
        <v>92</v>
      </c>
      <c r="C476" s="179"/>
      <c r="D476" s="80" t="s">
        <v>483</v>
      </c>
      <c r="E476" s="80" t="s">
        <v>486</v>
      </c>
      <c r="F476" s="155" t="s">
        <v>93</v>
      </c>
      <c r="G476" s="80"/>
      <c r="H476" s="80"/>
      <c r="I476" s="187">
        <f aca="true" t="shared" si="67" ref="I476:J479">I477</f>
        <v>18</v>
      </c>
      <c r="J476" s="187">
        <f t="shared" si="67"/>
        <v>15</v>
      </c>
      <c r="K476" s="187">
        <f t="shared" si="64"/>
        <v>83.33333333333334</v>
      </c>
      <c r="L476" s="187">
        <f t="shared" si="65"/>
        <v>3</v>
      </c>
    </row>
    <row r="477" spans="2:12" ht="60">
      <c r="B477" s="82" t="s">
        <v>94</v>
      </c>
      <c r="C477" s="179"/>
      <c r="D477" s="80" t="s">
        <v>483</v>
      </c>
      <c r="E477" s="80" t="s">
        <v>486</v>
      </c>
      <c r="F477" s="155" t="s">
        <v>95</v>
      </c>
      <c r="G477" s="140"/>
      <c r="H477" s="80"/>
      <c r="I477" s="187">
        <f t="shared" si="67"/>
        <v>18</v>
      </c>
      <c r="J477" s="187">
        <f t="shared" si="67"/>
        <v>15</v>
      </c>
      <c r="K477" s="187">
        <f t="shared" si="64"/>
        <v>83.33333333333334</v>
      </c>
      <c r="L477" s="187">
        <f t="shared" si="65"/>
        <v>3</v>
      </c>
    </row>
    <row r="478" spans="2:12" ht="30">
      <c r="B478" s="82" t="s">
        <v>524</v>
      </c>
      <c r="C478" s="155"/>
      <c r="D478" s="80" t="s">
        <v>483</v>
      </c>
      <c r="E478" s="80" t="s">
        <v>486</v>
      </c>
      <c r="F478" s="155" t="s">
        <v>95</v>
      </c>
      <c r="G478" s="80" t="s">
        <v>525</v>
      </c>
      <c r="H478" s="80"/>
      <c r="I478" s="187">
        <f t="shared" si="67"/>
        <v>18</v>
      </c>
      <c r="J478" s="187">
        <f t="shared" si="67"/>
        <v>15</v>
      </c>
      <c r="K478" s="187">
        <f t="shared" si="64"/>
        <v>83.33333333333334</v>
      </c>
      <c r="L478" s="187">
        <f t="shared" si="65"/>
        <v>3</v>
      </c>
    </row>
    <row r="479" spans="2:12" ht="30">
      <c r="B479" s="82" t="s">
        <v>526</v>
      </c>
      <c r="C479" s="155"/>
      <c r="D479" s="80" t="s">
        <v>483</v>
      </c>
      <c r="E479" s="80" t="s">
        <v>486</v>
      </c>
      <c r="F479" s="155" t="s">
        <v>95</v>
      </c>
      <c r="G479" s="80" t="s">
        <v>527</v>
      </c>
      <c r="H479" s="80"/>
      <c r="I479" s="187">
        <f t="shared" si="67"/>
        <v>18</v>
      </c>
      <c r="J479" s="187">
        <f t="shared" si="67"/>
        <v>15</v>
      </c>
      <c r="K479" s="187">
        <f t="shared" si="64"/>
        <v>83.33333333333334</v>
      </c>
      <c r="L479" s="187">
        <f t="shared" si="65"/>
        <v>3</v>
      </c>
    </row>
    <row r="480" spans="2:12" ht="15">
      <c r="B480" s="82" t="s">
        <v>512</v>
      </c>
      <c r="C480" s="179"/>
      <c r="D480" s="80" t="s">
        <v>483</v>
      </c>
      <c r="E480" s="80" t="s">
        <v>486</v>
      </c>
      <c r="F480" s="155" t="s">
        <v>95</v>
      </c>
      <c r="G480" s="80" t="s">
        <v>527</v>
      </c>
      <c r="H480" s="80">
        <v>2</v>
      </c>
      <c r="I480" s="187">
        <v>18</v>
      </c>
      <c r="J480" s="187">
        <v>15</v>
      </c>
      <c r="K480" s="187">
        <f t="shared" si="64"/>
        <v>83.33333333333334</v>
      </c>
      <c r="L480" s="187">
        <f t="shared" si="65"/>
        <v>3</v>
      </c>
    </row>
    <row r="481" spans="2:12" ht="45">
      <c r="B481" s="82" t="s">
        <v>96</v>
      </c>
      <c r="C481" s="179"/>
      <c r="D481" s="80" t="s">
        <v>483</v>
      </c>
      <c r="E481" s="80" t="s">
        <v>486</v>
      </c>
      <c r="F481" s="155" t="s">
        <v>97</v>
      </c>
      <c r="G481" s="80"/>
      <c r="H481" s="80"/>
      <c r="I481" s="187">
        <f aca="true" t="shared" si="68" ref="I481:J484">I482</f>
        <v>11.5</v>
      </c>
      <c r="J481" s="187">
        <f t="shared" si="68"/>
        <v>8.5</v>
      </c>
      <c r="K481" s="187">
        <f t="shared" si="64"/>
        <v>73.91304347826086</v>
      </c>
      <c r="L481" s="187">
        <f t="shared" si="65"/>
        <v>3</v>
      </c>
    </row>
    <row r="482" spans="2:12" ht="60">
      <c r="B482" s="82" t="s">
        <v>98</v>
      </c>
      <c r="C482" s="179"/>
      <c r="D482" s="80" t="s">
        <v>483</v>
      </c>
      <c r="E482" s="80" t="s">
        <v>486</v>
      </c>
      <c r="F482" s="155" t="s">
        <v>99</v>
      </c>
      <c r="G482" s="140"/>
      <c r="H482" s="80"/>
      <c r="I482" s="187">
        <f t="shared" si="68"/>
        <v>11.5</v>
      </c>
      <c r="J482" s="187">
        <f t="shared" si="68"/>
        <v>8.5</v>
      </c>
      <c r="K482" s="187">
        <f t="shared" si="64"/>
        <v>73.91304347826086</v>
      </c>
      <c r="L482" s="187">
        <f t="shared" si="65"/>
        <v>3</v>
      </c>
    </row>
    <row r="483" spans="2:12" ht="30">
      <c r="B483" s="82" t="s">
        <v>524</v>
      </c>
      <c r="C483" s="155"/>
      <c r="D483" s="80" t="s">
        <v>483</v>
      </c>
      <c r="E483" s="80" t="s">
        <v>486</v>
      </c>
      <c r="F483" s="155" t="s">
        <v>99</v>
      </c>
      <c r="G483" s="80" t="s">
        <v>525</v>
      </c>
      <c r="H483" s="80"/>
      <c r="I483" s="187">
        <f t="shared" si="68"/>
        <v>11.5</v>
      </c>
      <c r="J483" s="187">
        <f t="shared" si="68"/>
        <v>8.5</v>
      </c>
      <c r="K483" s="187">
        <f t="shared" si="64"/>
        <v>73.91304347826086</v>
      </c>
      <c r="L483" s="187">
        <f t="shared" si="65"/>
        <v>3</v>
      </c>
    </row>
    <row r="484" spans="2:12" ht="30">
      <c r="B484" s="82" t="s">
        <v>526</v>
      </c>
      <c r="C484" s="155"/>
      <c r="D484" s="80" t="s">
        <v>483</v>
      </c>
      <c r="E484" s="80" t="s">
        <v>486</v>
      </c>
      <c r="F484" s="155" t="s">
        <v>99</v>
      </c>
      <c r="G484" s="80" t="s">
        <v>527</v>
      </c>
      <c r="H484" s="80"/>
      <c r="I484" s="187">
        <f t="shared" si="68"/>
        <v>11.5</v>
      </c>
      <c r="J484" s="187">
        <f t="shared" si="68"/>
        <v>8.5</v>
      </c>
      <c r="K484" s="187">
        <f t="shared" si="64"/>
        <v>73.91304347826086</v>
      </c>
      <c r="L484" s="187">
        <f t="shared" si="65"/>
        <v>3</v>
      </c>
    </row>
    <row r="485" spans="2:12" ht="15">
      <c r="B485" s="82" t="s">
        <v>512</v>
      </c>
      <c r="C485" s="179"/>
      <c r="D485" s="80" t="s">
        <v>483</v>
      </c>
      <c r="E485" s="80" t="s">
        <v>486</v>
      </c>
      <c r="F485" s="155" t="s">
        <v>99</v>
      </c>
      <c r="G485" s="80" t="s">
        <v>527</v>
      </c>
      <c r="H485" s="80">
        <v>2</v>
      </c>
      <c r="I485" s="187">
        <v>11.5</v>
      </c>
      <c r="J485" s="187">
        <v>8.5</v>
      </c>
      <c r="K485" s="187">
        <f t="shared" si="64"/>
        <v>73.91304347826086</v>
      </c>
      <c r="L485" s="187">
        <f t="shared" si="65"/>
        <v>3</v>
      </c>
    </row>
    <row r="486" spans="2:12" ht="30">
      <c r="B486" s="82" t="s">
        <v>511</v>
      </c>
      <c r="C486" s="179"/>
      <c r="D486" s="80" t="s">
        <v>483</v>
      </c>
      <c r="E486" s="80" t="s">
        <v>486</v>
      </c>
      <c r="F486" s="80" t="s">
        <v>84</v>
      </c>
      <c r="G486" s="80"/>
      <c r="H486" s="80"/>
      <c r="I486" s="187">
        <f>I487</f>
        <v>1082.2</v>
      </c>
      <c r="J486" s="187">
        <f>J487</f>
        <v>184.8</v>
      </c>
      <c r="K486" s="187">
        <f t="shared" si="64"/>
        <v>17.076326002587322</v>
      </c>
      <c r="L486" s="187">
        <f t="shared" si="65"/>
        <v>897.4000000000001</v>
      </c>
    </row>
    <row r="487" spans="2:12" ht="45">
      <c r="B487" s="82" t="s">
        <v>510</v>
      </c>
      <c r="C487" s="179"/>
      <c r="D487" s="80" t="s">
        <v>483</v>
      </c>
      <c r="E487" s="80" t="s">
        <v>486</v>
      </c>
      <c r="F487" s="80" t="s">
        <v>85</v>
      </c>
      <c r="G487" s="78"/>
      <c r="H487" s="80"/>
      <c r="I487" s="187">
        <f>I488+I491+I494</f>
        <v>1082.2</v>
      </c>
      <c r="J487" s="187">
        <f>J488+J491+J494</f>
        <v>184.8</v>
      </c>
      <c r="K487" s="187">
        <f t="shared" si="55"/>
        <v>17.076326002587322</v>
      </c>
      <c r="L487" s="187">
        <f t="shared" si="56"/>
        <v>897.4000000000001</v>
      </c>
    </row>
    <row r="488" spans="2:12" ht="30">
      <c r="B488" s="82" t="s">
        <v>524</v>
      </c>
      <c r="C488" s="155"/>
      <c r="D488" s="80" t="s">
        <v>483</v>
      </c>
      <c r="E488" s="80" t="s">
        <v>486</v>
      </c>
      <c r="F488" s="80" t="s">
        <v>85</v>
      </c>
      <c r="G488" s="80" t="s">
        <v>525</v>
      </c>
      <c r="H488" s="80"/>
      <c r="I488" s="187">
        <f>I489</f>
        <v>16.2</v>
      </c>
      <c r="J488" s="187">
        <f>J489</f>
        <v>7.3</v>
      </c>
      <c r="K488" s="187">
        <f t="shared" si="55"/>
        <v>45.06172839506173</v>
      </c>
      <c r="L488" s="187">
        <f t="shared" si="56"/>
        <v>8.899999999999999</v>
      </c>
    </row>
    <row r="489" spans="2:12" ht="30">
      <c r="B489" s="82" t="s">
        <v>526</v>
      </c>
      <c r="C489" s="155"/>
      <c r="D489" s="80" t="s">
        <v>483</v>
      </c>
      <c r="E489" s="80" t="s">
        <v>486</v>
      </c>
      <c r="F489" s="80" t="s">
        <v>85</v>
      </c>
      <c r="G489" s="80" t="s">
        <v>527</v>
      </c>
      <c r="H489" s="80"/>
      <c r="I489" s="187">
        <f>I490</f>
        <v>16.2</v>
      </c>
      <c r="J489" s="187">
        <f>J490</f>
        <v>7.3</v>
      </c>
      <c r="K489" s="187">
        <f t="shared" si="55"/>
        <v>45.06172839506173</v>
      </c>
      <c r="L489" s="187">
        <f t="shared" si="56"/>
        <v>8.899999999999999</v>
      </c>
    </row>
    <row r="490" spans="2:12" ht="15">
      <c r="B490" s="82" t="s">
        <v>512</v>
      </c>
      <c r="C490" s="179"/>
      <c r="D490" s="80" t="s">
        <v>483</v>
      </c>
      <c r="E490" s="80" t="s">
        <v>486</v>
      </c>
      <c r="F490" s="80" t="s">
        <v>85</v>
      </c>
      <c r="G490" s="80" t="s">
        <v>527</v>
      </c>
      <c r="H490" s="80">
        <v>2</v>
      </c>
      <c r="I490" s="187">
        <v>16.2</v>
      </c>
      <c r="J490" s="187">
        <v>7.3</v>
      </c>
      <c r="K490" s="187">
        <f t="shared" si="55"/>
        <v>45.06172839506173</v>
      </c>
      <c r="L490" s="187">
        <f t="shared" si="56"/>
        <v>8.899999999999999</v>
      </c>
    </row>
    <row r="491" spans="2:12" ht="15">
      <c r="B491" s="82" t="s">
        <v>60</v>
      </c>
      <c r="C491" s="155"/>
      <c r="D491" s="80" t="s">
        <v>483</v>
      </c>
      <c r="E491" s="80" t="s">
        <v>486</v>
      </c>
      <c r="F491" s="80" t="s">
        <v>85</v>
      </c>
      <c r="G491" s="155">
        <v>300</v>
      </c>
      <c r="H491" s="80"/>
      <c r="I491" s="187">
        <f>I492</f>
        <v>68.6</v>
      </c>
      <c r="J491" s="187">
        <f>J492</f>
        <v>68.2</v>
      </c>
      <c r="K491" s="187">
        <f t="shared" si="55"/>
        <v>99.41690962099126</v>
      </c>
      <c r="L491" s="187">
        <f t="shared" si="56"/>
        <v>0.3999999999999915</v>
      </c>
    </row>
    <row r="492" spans="2:12" ht="30">
      <c r="B492" s="82" t="s">
        <v>299</v>
      </c>
      <c r="C492" s="155"/>
      <c r="D492" s="80" t="s">
        <v>483</v>
      </c>
      <c r="E492" s="80" t="s">
        <v>486</v>
      </c>
      <c r="F492" s="80" t="s">
        <v>85</v>
      </c>
      <c r="G492" s="155">
        <v>320</v>
      </c>
      <c r="H492" s="80"/>
      <c r="I492" s="187">
        <f>I493</f>
        <v>68.6</v>
      </c>
      <c r="J492" s="187">
        <f>J493</f>
        <v>68.2</v>
      </c>
      <c r="K492" s="187">
        <f t="shared" si="55"/>
        <v>99.41690962099126</v>
      </c>
      <c r="L492" s="187">
        <f t="shared" si="56"/>
        <v>0.3999999999999915</v>
      </c>
    </row>
    <row r="493" spans="2:12" ht="15">
      <c r="B493" s="82" t="s">
        <v>512</v>
      </c>
      <c r="C493" s="155"/>
      <c r="D493" s="80" t="s">
        <v>483</v>
      </c>
      <c r="E493" s="80" t="s">
        <v>486</v>
      </c>
      <c r="F493" s="80" t="s">
        <v>85</v>
      </c>
      <c r="G493" s="155">
        <v>320</v>
      </c>
      <c r="H493" s="80">
        <v>2</v>
      </c>
      <c r="I493" s="187">
        <v>68.6</v>
      </c>
      <c r="J493" s="187">
        <v>68.2</v>
      </c>
      <c r="K493" s="187">
        <f t="shared" si="55"/>
        <v>99.41690962099126</v>
      </c>
      <c r="L493" s="187">
        <f t="shared" si="56"/>
        <v>0.3999999999999915</v>
      </c>
    </row>
    <row r="494" spans="2:12" ht="30">
      <c r="B494" s="82" t="s">
        <v>8</v>
      </c>
      <c r="C494" s="179"/>
      <c r="D494" s="80" t="s">
        <v>483</v>
      </c>
      <c r="E494" s="80" t="s">
        <v>486</v>
      </c>
      <c r="F494" s="80" t="s">
        <v>85</v>
      </c>
      <c r="G494" s="80" t="s">
        <v>9</v>
      </c>
      <c r="H494" s="80"/>
      <c r="I494" s="187">
        <f>I495</f>
        <v>997.4</v>
      </c>
      <c r="J494" s="187">
        <f>J495</f>
        <v>109.3</v>
      </c>
      <c r="K494" s="187">
        <f t="shared" si="55"/>
        <v>10.958492079406456</v>
      </c>
      <c r="L494" s="187">
        <f t="shared" si="56"/>
        <v>888.1</v>
      </c>
    </row>
    <row r="495" spans="2:12" ht="45">
      <c r="B495" s="82" t="s">
        <v>382</v>
      </c>
      <c r="C495" s="179"/>
      <c r="D495" s="80" t="s">
        <v>483</v>
      </c>
      <c r="E495" s="80" t="s">
        <v>486</v>
      </c>
      <c r="F495" s="80" t="s">
        <v>85</v>
      </c>
      <c r="G495" s="80" t="s">
        <v>381</v>
      </c>
      <c r="H495" s="80"/>
      <c r="I495" s="187">
        <f>I496</f>
        <v>997.4</v>
      </c>
      <c r="J495" s="187">
        <f>J496</f>
        <v>109.3</v>
      </c>
      <c r="K495" s="187">
        <f t="shared" si="55"/>
        <v>10.958492079406456</v>
      </c>
      <c r="L495" s="187">
        <f t="shared" si="56"/>
        <v>888.1</v>
      </c>
    </row>
    <row r="496" spans="2:12" ht="15">
      <c r="B496" s="82" t="s">
        <v>512</v>
      </c>
      <c r="C496" s="155"/>
      <c r="D496" s="80" t="s">
        <v>483</v>
      </c>
      <c r="E496" s="80" t="s">
        <v>486</v>
      </c>
      <c r="F496" s="80" t="s">
        <v>85</v>
      </c>
      <c r="G496" s="80" t="s">
        <v>381</v>
      </c>
      <c r="H496" s="80">
        <v>2</v>
      </c>
      <c r="I496" s="187">
        <v>997.4</v>
      </c>
      <c r="J496" s="187">
        <v>109.3</v>
      </c>
      <c r="K496" s="187">
        <f t="shared" si="55"/>
        <v>10.958492079406456</v>
      </c>
      <c r="L496" s="187">
        <f t="shared" si="56"/>
        <v>888.1</v>
      </c>
    </row>
    <row r="497" spans="2:12" ht="45">
      <c r="B497" s="175" t="s">
        <v>565</v>
      </c>
      <c r="C497" s="155"/>
      <c r="D497" s="80" t="s">
        <v>483</v>
      </c>
      <c r="E497" s="80" t="s">
        <v>486</v>
      </c>
      <c r="F497" s="80" t="s">
        <v>47</v>
      </c>
      <c r="G497" s="80"/>
      <c r="H497" s="80"/>
      <c r="I497" s="187">
        <f aca="true" t="shared" si="69" ref="I497:J500">I498</f>
        <v>51</v>
      </c>
      <c r="J497" s="187">
        <f t="shared" si="69"/>
        <v>11.4</v>
      </c>
      <c r="K497" s="187">
        <f t="shared" si="55"/>
        <v>22.35294117647059</v>
      </c>
      <c r="L497" s="187">
        <f t="shared" si="56"/>
        <v>39.6</v>
      </c>
    </row>
    <row r="498" spans="2:12" ht="60">
      <c r="B498" s="175" t="s">
        <v>46</v>
      </c>
      <c r="C498" s="182"/>
      <c r="D498" s="80" t="s">
        <v>483</v>
      </c>
      <c r="E498" s="80" t="s">
        <v>486</v>
      </c>
      <c r="F498" s="149" t="s">
        <v>45</v>
      </c>
      <c r="G498" s="80"/>
      <c r="H498" s="80"/>
      <c r="I498" s="187">
        <f t="shared" si="69"/>
        <v>51</v>
      </c>
      <c r="J498" s="187">
        <f t="shared" si="69"/>
        <v>11.4</v>
      </c>
      <c r="K498" s="187">
        <f t="shared" si="55"/>
        <v>22.35294117647059</v>
      </c>
      <c r="L498" s="187">
        <f t="shared" si="56"/>
        <v>39.6</v>
      </c>
    </row>
    <row r="499" spans="2:12" ht="30">
      <c r="B499" s="82" t="s">
        <v>8</v>
      </c>
      <c r="C499" s="182"/>
      <c r="D499" s="80" t="s">
        <v>483</v>
      </c>
      <c r="E499" s="80" t="s">
        <v>486</v>
      </c>
      <c r="F499" s="149" t="s">
        <v>45</v>
      </c>
      <c r="G499" s="80" t="s">
        <v>9</v>
      </c>
      <c r="H499" s="80"/>
      <c r="I499" s="187">
        <f t="shared" si="69"/>
        <v>51</v>
      </c>
      <c r="J499" s="187">
        <f t="shared" si="69"/>
        <v>11.4</v>
      </c>
      <c r="K499" s="187">
        <f t="shared" si="55"/>
        <v>22.35294117647059</v>
      </c>
      <c r="L499" s="187">
        <f t="shared" si="56"/>
        <v>39.6</v>
      </c>
    </row>
    <row r="500" spans="2:12" ht="45">
      <c r="B500" s="82" t="s">
        <v>382</v>
      </c>
      <c r="C500" s="182"/>
      <c r="D500" s="80" t="s">
        <v>483</v>
      </c>
      <c r="E500" s="80" t="s">
        <v>486</v>
      </c>
      <c r="F500" s="149" t="s">
        <v>45</v>
      </c>
      <c r="G500" s="80" t="s">
        <v>381</v>
      </c>
      <c r="H500" s="80"/>
      <c r="I500" s="187">
        <f t="shared" si="69"/>
        <v>51</v>
      </c>
      <c r="J500" s="187">
        <f t="shared" si="69"/>
        <v>11.4</v>
      </c>
      <c r="K500" s="187">
        <f t="shared" si="55"/>
        <v>22.35294117647059</v>
      </c>
      <c r="L500" s="187">
        <f t="shared" si="56"/>
        <v>39.6</v>
      </c>
    </row>
    <row r="501" spans="2:12" ht="15">
      <c r="B501" s="82" t="s">
        <v>512</v>
      </c>
      <c r="C501" s="182"/>
      <c r="D501" s="80" t="s">
        <v>483</v>
      </c>
      <c r="E501" s="80" t="s">
        <v>486</v>
      </c>
      <c r="F501" s="149" t="s">
        <v>45</v>
      </c>
      <c r="G501" s="80" t="s">
        <v>381</v>
      </c>
      <c r="H501" s="80">
        <v>2</v>
      </c>
      <c r="I501" s="187">
        <v>51</v>
      </c>
      <c r="J501" s="187">
        <v>11.4</v>
      </c>
      <c r="K501" s="187">
        <f t="shared" si="55"/>
        <v>22.35294117647059</v>
      </c>
      <c r="L501" s="187">
        <f t="shared" si="56"/>
        <v>39.6</v>
      </c>
    </row>
    <row r="502" spans="2:12" ht="15">
      <c r="B502" s="82" t="s">
        <v>437</v>
      </c>
      <c r="C502" s="156"/>
      <c r="D502" s="80" t="s">
        <v>483</v>
      </c>
      <c r="E502" s="80" t="s">
        <v>487</v>
      </c>
      <c r="F502" s="80"/>
      <c r="G502" s="80"/>
      <c r="H502" s="80"/>
      <c r="I502" s="187">
        <f>I503</f>
        <v>951.4</v>
      </c>
      <c r="J502" s="187">
        <f>J503</f>
        <v>503.8</v>
      </c>
      <c r="K502" s="187">
        <f aca="true" t="shared" si="70" ref="K502:K568">J502/I502*100</f>
        <v>52.95354214841287</v>
      </c>
      <c r="L502" s="187">
        <f aca="true" t="shared" si="71" ref="L502:L568">I502-J502</f>
        <v>447.59999999999997</v>
      </c>
    </row>
    <row r="503" spans="2:12" ht="15">
      <c r="B503" s="82" t="s">
        <v>514</v>
      </c>
      <c r="C503" s="180"/>
      <c r="D503" s="80" t="s">
        <v>483</v>
      </c>
      <c r="E503" s="80" t="s">
        <v>487</v>
      </c>
      <c r="F503" s="80" t="s">
        <v>515</v>
      </c>
      <c r="G503" s="80"/>
      <c r="H503" s="80"/>
      <c r="I503" s="187">
        <f>I504</f>
        <v>951.4</v>
      </c>
      <c r="J503" s="187">
        <f>J504</f>
        <v>503.8</v>
      </c>
      <c r="K503" s="187">
        <f t="shared" si="70"/>
        <v>52.95354214841287</v>
      </c>
      <c r="L503" s="187">
        <f t="shared" si="71"/>
        <v>447.59999999999997</v>
      </c>
    </row>
    <row r="504" spans="2:12" ht="60">
      <c r="B504" s="82" t="s">
        <v>177</v>
      </c>
      <c r="C504" s="179"/>
      <c r="D504" s="80" t="s">
        <v>483</v>
      </c>
      <c r="E504" s="80" t="s">
        <v>487</v>
      </c>
      <c r="F504" s="80" t="s">
        <v>100</v>
      </c>
      <c r="G504" s="80"/>
      <c r="H504" s="80"/>
      <c r="I504" s="187">
        <f>I505+I508+I511</f>
        <v>951.4</v>
      </c>
      <c r="J504" s="187">
        <f>J505+J508+J511</f>
        <v>503.8</v>
      </c>
      <c r="K504" s="187">
        <f t="shared" si="70"/>
        <v>52.95354214841287</v>
      </c>
      <c r="L504" s="187">
        <f t="shared" si="71"/>
        <v>447.59999999999997</v>
      </c>
    </row>
    <row r="505" spans="2:12" ht="60">
      <c r="B505" s="82" t="s">
        <v>517</v>
      </c>
      <c r="C505" s="179"/>
      <c r="D505" s="80" t="s">
        <v>483</v>
      </c>
      <c r="E505" s="80" t="s">
        <v>487</v>
      </c>
      <c r="F505" s="80" t="s">
        <v>100</v>
      </c>
      <c r="G505" s="80" t="s">
        <v>347</v>
      </c>
      <c r="H505" s="80"/>
      <c r="I505" s="187">
        <f>I506</f>
        <v>743.3</v>
      </c>
      <c r="J505" s="187">
        <f>J506</f>
        <v>416.9</v>
      </c>
      <c r="K505" s="187">
        <f t="shared" si="70"/>
        <v>56.08771693797928</v>
      </c>
      <c r="L505" s="187">
        <f t="shared" si="71"/>
        <v>326.4</v>
      </c>
    </row>
    <row r="506" spans="2:12" ht="30">
      <c r="B506" s="82" t="s">
        <v>518</v>
      </c>
      <c r="C506" s="179"/>
      <c r="D506" s="80" t="s">
        <v>483</v>
      </c>
      <c r="E506" s="80" t="s">
        <v>487</v>
      </c>
      <c r="F506" s="80" t="s">
        <v>100</v>
      </c>
      <c r="G506" s="80" t="s">
        <v>519</v>
      </c>
      <c r="H506" s="80"/>
      <c r="I506" s="187">
        <f>I507</f>
        <v>743.3</v>
      </c>
      <c r="J506" s="187">
        <f>J507</f>
        <v>416.9</v>
      </c>
      <c r="K506" s="187">
        <f t="shared" si="70"/>
        <v>56.08771693797928</v>
      </c>
      <c r="L506" s="187">
        <f t="shared" si="71"/>
        <v>326.4</v>
      </c>
    </row>
    <row r="507" spans="2:12" ht="15">
      <c r="B507" s="82" t="s">
        <v>512</v>
      </c>
      <c r="C507" s="179"/>
      <c r="D507" s="80" t="s">
        <v>483</v>
      </c>
      <c r="E507" s="80" t="s">
        <v>487</v>
      </c>
      <c r="F507" s="80" t="s">
        <v>100</v>
      </c>
      <c r="G507" s="80" t="s">
        <v>519</v>
      </c>
      <c r="H507" s="80">
        <v>2</v>
      </c>
      <c r="I507" s="187">
        <v>743.3</v>
      </c>
      <c r="J507" s="187">
        <v>416.9</v>
      </c>
      <c r="K507" s="187">
        <f t="shared" si="70"/>
        <v>56.08771693797928</v>
      </c>
      <c r="L507" s="187">
        <f t="shared" si="71"/>
        <v>326.4</v>
      </c>
    </row>
    <row r="508" spans="2:12" ht="30">
      <c r="B508" s="82" t="s">
        <v>524</v>
      </c>
      <c r="C508" s="155"/>
      <c r="D508" s="80" t="s">
        <v>483</v>
      </c>
      <c r="E508" s="80" t="s">
        <v>487</v>
      </c>
      <c r="F508" s="80" t="s">
        <v>100</v>
      </c>
      <c r="G508" s="80" t="s">
        <v>525</v>
      </c>
      <c r="H508" s="80"/>
      <c r="I508" s="187">
        <f>I509</f>
        <v>207.4</v>
      </c>
      <c r="J508" s="187">
        <f>J509</f>
        <v>86.6</v>
      </c>
      <c r="K508" s="187">
        <f t="shared" si="70"/>
        <v>41.75506268081002</v>
      </c>
      <c r="L508" s="187">
        <f t="shared" si="71"/>
        <v>120.80000000000001</v>
      </c>
    </row>
    <row r="509" spans="2:12" ht="30">
      <c r="B509" s="82" t="s">
        <v>526</v>
      </c>
      <c r="C509" s="155"/>
      <c r="D509" s="80" t="s">
        <v>483</v>
      </c>
      <c r="E509" s="80" t="s">
        <v>487</v>
      </c>
      <c r="F509" s="80" t="s">
        <v>100</v>
      </c>
      <c r="G509" s="80" t="s">
        <v>527</v>
      </c>
      <c r="H509" s="80"/>
      <c r="I509" s="187">
        <f>I510</f>
        <v>207.4</v>
      </c>
      <c r="J509" s="187">
        <f>J510</f>
        <v>86.6</v>
      </c>
      <c r="K509" s="187">
        <f t="shared" si="70"/>
        <v>41.75506268081002</v>
      </c>
      <c r="L509" s="187">
        <f t="shared" si="71"/>
        <v>120.80000000000001</v>
      </c>
    </row>
    <row r="510" spans="2:12" ht="15">
      <c r="B510" s="82" t="s">
        <v>512</v>
      </c>
      <c r="C510" s="179"/>
      <c r="D510" s="80" t="s">
        <v>483</v>
      </c>
      <c r="E510" s="80" t="s">
        <v>487</v>
      </c>
      <c r="F510" s="80" t="s">
        <v>100</v>
      </c>
      <c r="G510" s="80" t="s">
        <v>527</v>
      </c>
      <c r="H510" s="80">
        <v>2</v>
      </c>
      <c r="I510" s="187">
        <v>207.4</v>
      </c>
      <c r="J510" s="187">
        <v>86.6</v>
      </c>
      <c r="K510" s="187">
        <f t="shared" si="70"/>
        <v>41.75506268081002</v>
      </c>
      <c r="L510" s="187">
        <f t="shared" si="71"/>
        <v>120.80000000000001</v>
      </c>
    </row>
    <row r="511" spans="2:12" ht="15">
      <c r="B511" s="82" t="s">
        <v>529</v>
      </c>
      <c r="C511" s="155"/>
      <c r="D511" s="80" t="s">
        <v>483</v>
      </c>
      <c r="E511" s="80" t="s">
        <v>487</v>
      </c>
      <c r="F511" s="80" t="s">
        <v>100</v>
      </c>
      <c r="G511" s="80" t="s">
        <v>287</v>
      </c>
      <c r="H511" s="80"/>
      <c r="I511" s="187">
        <f>I512</f>
        <v>0.7</v>
      </c>
      <c r="J511" s="187">
        <f>J512</f>
        <v>0.3</v>
      </c>
      <c r="K511" s="187">
        <f t="shared" si="70"/>
        <v>42.85714285714286</v>
      </c>
      <c r="L511" s="187">
        <f t="shared" si="71"/>
        <v>0.39999999999999997</v>
      </c>
    </row>
    <row r="512" spans="2:12" ht="15">
      <c r="B512" s="82" t="s">
        <v>530</v>
      </c>
      <c r="C512" s="155"/>
      <c r="D512" s="80" t="s">
        <v>483</v>
      </c>
      <c r="E512" s="80" t="s">
        <v>487</v>
      </c>
      <c r="F512" s="80" t="s">
        <v>100</v>
      </c>
      <c r="G512" s="80" t="s">
        <v>531</v>
      </c>
      <c r="H512" s="80"/>
      <c r="I512" s="187">
        <f>I513</f>
        <v>0.7</v>
      </c>
      <c r="J512" s="187">
        <f>J513</f>
        <v>0.3</v>
      </c>
      <c r="K512" s="187">
        <f t="shared" si="70"/>
        <v>42.85714285714286</v>
      </c>
      <c r="L512" s="187">
        <f t="shared" si="71"/>
        <v>0.39999999999999997</v>
      </c>
    </row>
    <row r="513" spans="2:12" ht="15">
      <c r="B513" s="82" t="s">
        <v>512</v>
      </c>
      <c r="C513" s="179"/>
      <c r="D513" s="80" t="s">
        <v>483</v>
      </c>
      <c r="E513" s="80" t="s">
        <v>487</v>
      </c>
      <c r="F513" s="80" t="s">
        <v>100</v>
      </c>
      <c r="G513" s="80" t="s">
        <v>531</v>
      </c>
      <c r="H513" s="80">
        <v>2</v>
      </c>
      <c r="I513" s="187">
        <v>0.7</v>
      </c>
      <c r="J513" s="187">
        <v>0.3</v>
      </c>
      <c r="K513" s="187">
        <f t="shared" si="70"/>
        <v>42.85714285714286</v>
      </c>
      <c r="L513" s="187">
        <f t="shared" si="71"/>
        <v>0.39999999999999997</v>
      </c>
    </row>
    <row r="514" spans="2:12" ht="15">
      <c r="B514" s="82" t="s">
        <v>444</v>
      </c>
      <c r="C514" s="179"/>
      <c r="D514" s="80" t="s">
        <v>490</v>
      </c>
      <c r="E514" s="80"/>
      <c r="F514" s="155"/>
      <c r="G514" s="80"/>
      <c r="H514" s="80"/>
      <c r="I514" s="187">
        <f>I515+I543+I565</f>
        <v>6707.200000000001</v>
      </c>
      <c r="J514" s="187">
        <f>J515+J543+J565</f>
        <v>3027.2</v>
      </c>
      <c r="K514" s="187">
        <f t="shared" si="70"/>
        <v>45.13358778625953</v>
      </c>
      <c r="L514" s="187">
        <f t="shared" si="71"/>
        <v>3680.000000000001</v>
      </c>
    </row>
    <row r="515" spans="2:12" ht="15">
      <c r="B515" s="82" t="s">
        <v>445</v>
      </c>
      <c r="C515" s="179"/>
      <c r="D515" s="80" t="s">
        <v>490</v>
      </c>
      <c r="E515" s="80" t="s">
        <v>492</v>
      </c>
      <c r="F515" s="80"/>
      <c r="G515" s="80"/>
      <c r="H515" s="80"/>
      <c r="I515" s="187">
        <f>I516+I534+I521</f>
        <v>1042</v>
      </c>
      <c r="J515" s="187">
        <f>J516+J534+J521</f>
        <v>674.8</v>
      </c>
      <c r="K515" s="187">
        <f t="shared" si="70"/>
        <v>64.76007677543187</v>
      </c>
      <c r="L515" s="187">
        <f t="shared" si="71"/>
        <v>367.20000000000005</v>
      </c>
    </row>
    <row r="516" spans="2:12" ht="15">
      <c r="B516" s="82" t="s">
        <v>514</v>
      </c>
      <c r="C516" s="180"/>
      <c r="D516" s="80" t="s">
        <v>490</v>
      </c>
      <c r="E516" s="80" t="s">
        <v>492</v>
      </c>
      <c r="F516" s="155" t="s">
        <v>515</v>
      </c>
      <c r="G516" s="80"/>
      <c r="H516" s="80"/>
      <c r="I516" s="187">
        <f aca="true" t="shared" si="72" ref="I516:J519">I517</f>
        <v>102</v>
      </c>
      <c r="J516" s="187">
        <f t="shared" si="72"/>
        <v>68.7</v>
      </c>
      <c r="K516" s="187">
        <f t="shared" si="70"/>
        <v>67.3529411764706</v>
      </c>
      <c r="L516" s="187">
        <f t="shared" si="71"/>
        <v>33.3</v>
      </c>
    </row>
    <row r="517" spans="2:12" ht="30">
      <c r="B517" s="82" t="s">
        <v>181</v>
      </c>
      <c r="C517" s="179"/>
      <c r="D517" s="80" t="s">
        <v>490</v>
      </c>
      <c r="E517" s="80" t="s">
        <v>492</v>
      </c>
      <c r="F517" s="155" t="s">
        <v>105</v>
      </c>
      <c r="G517" s="80"/>
      <c r="H517" s="80"/>
      <c r="I517" s="187">
        <f t="shared" si="72"/>
        <v>102</v>
      </c>
      <c r="J517" s="187">
        <f t="shared" si="72"/>
        <v>68.7</v>
      </c>
      <c r="K517" s="187">
        <f t="shared" si="70"/>
        <v>67.3529411764706</v>
      </c>
      <c r="L517" s="187">
        <f t="shared" si="71"/>
        <v>33.3</v>
      </c>
    </row>
    <row r="518" spans="2:12" ht="30">
      <c r="B518" s="82" t="s">
        <v>8</v>
      </c>
      <c r="C518" s="179"/>
      <c r="D518" s="80" t="s">
        <v>490</v>
      </c>
      <c r="E518" s="80" t="s">
        <v>492</v>
      </c>
      <c r="F518" s="155" t="s">
        <v>105</v>
      </c>
      <c r="G518" s="80" t="s">
        <v>9</v>
      </c>
      <c r="H518" s="80"/>
      <c r="I518" s="187">
        <f t="shared" si="72"/>
        <v>102</v>
      </c>
      <c r="J518" s="187">
        <f t="shared" si="72"/>
        <v>68.7</v>
      </c>
      <c r="K518" s="187">
        <f t="shared" si="70"/>
        <v>67.3529411764706</v>
      </c>
      <c r="L518" s="187">
        <f t="shared" si="71"/>
        <v>33.3</v>
      </c>
    </row>
    <row r="519" spans="2:12" ht="15">
      <c r="B519" s="82" t="s">
        <v>131</v>
      </c>
      <c r="C519" s="179"/>
      <c r="D519" s="80" t="s">
        <v>490</v>
      </c>
      <c r="E519" s="80" t="s">
        <v>492</v>
      </c>
      <c r="F519" s="155" t="s">
        <v>105</v>
      </c>
      <c r="G519" s="140">
        <v>612</v>
      </c>
      <c r="H519" s="80"/>
      <c r="I519" s="187">
        <f t="shared" si="72"/>
        <v>102</v>
      </c>
      <c r="J519" s="187">
        <f t="shared" si="72"/>
        <v>68.7</v>
      </c>
      <c r="K519" s="187">
        <f t="shared" si="70"/>
        <v>67.3529411764706</v>
      </c>
      <c r="L519" s="187">
        <f t="shared" si="71"/>
        <v>33.3</v>
      </c>
    </row>
    <row r="520" spans="2:12" ht="15">
      <c r="B520" s="82" t="s">
        <v>512</v>
      </c>
      <c r="C520" s="155"/>
      <c r="D520" s="80" t="s">
        <v>490</v>
      </c>
      <c r="E520" s="80" t="s">
        <v>492</v>
      </c>
      <c r="F520" s="155" t="s">
        <v>105</v>
      </c>
      <c r="G520" s="140">
        <v>612</v>
      </c>
      <c r="H520" s="80">
        <v>2</v>
      </c>
      <c r="I520" s="187">
        <v>102</v>
      </c>
      <c r="J520" s="187">
        <v>68.7</v>
      </c>
      <c r="K520" s="187">
        <f t="shared" si="70"/>
        <v>67.3529411764706</v>
      </c>
      <c r="L520" s="187">
        <f t="shared" si="71"/>
        <v>33.3</v>
      </c>
    </row>
    <row r="521" spans="2:12" ht="30">
      <c r="B521" s="82" t="s">
        <v>442</v>
      </c>
      <c r="C521" s="179"/>
      <c r="D521" s="80" t="s">
        <v>490</v>
      </c>
      <c r="E521" s="80" t="s">
        <v>492</v>
      </c>
      <c r="F521" s="155" t="s">
        <v>368</v>
      </c>
      <c r="G521" s="80"/>
      <c r="H521" s="80"/>
      <c r="I521" s="187">
        <f>I522+I526+I530</f>
        <v>824.5</v>
      </c>
      <c r="J521" s="187">
        <f>J522+J526+J530</f>
        <v>567</v>
      </c>
      <c r="K521" s="187">
        <f>J521/I521*100</f>
        <v>68.7689508793208</v>
      </c>
      <c r="L521" s="187">
        <f>I521-J521</f>
        <v>257.5</v>
      </c>
    </row>
    <row r="522" spans="2:12" ht="60">
      <c r="B522" s="82" t="s">
        <v>33</v>
      </c>
      <c r="C522" s="155"/>
      <c r="D522" s="80" t="s">
        <v>490</v>
      </c>
      <c r="E522" s="80" t="s">
        <v>492</v>
      </c>
      <c r="F522" s="155" t="s">
        <v>34</v>
      </c>
      <c r="G522" s="80"/>
      <c r="H522" s="80"/>
      <c r="I522" s="186">
        <f aca="true" t="shared" si="73" ref="I522:J524">I523</f>
        <v>170.1</v>
      </c>
      <c r="J522" s="186">
        <f t="shared" si="73"/>
        <v>170.1</v>
      </c>
      <c r="K522" s="187">
        <f aca="true" t="shared" si="74" ref="K522:K529">J522/I522*100</f>
        <v>100</v>
      </c>
      <c r="L522" s="187">
        <f aca="true" t="shared" si="75" ref="L522:L529">I522-J522</f>
        <v>0</v>
      </c>
    </row>
    <row r="523" spans="2:12" ht="15">
      <c r="B523" s="82" t="s">
        <v>60</v>
      </c>
      <c r="C523" s="155"/>
      <c r="D523" s="80" t="s">
        <v>490</v>
      </c>
      <c r="E523" s="80" t="s">
        <v>492</v>
      </c>
      <c r="F523" s="155" t="s">
        <v>34</v>
      </c>
      <c r="G523" s="80" t="s">
        <v>104</v>
      </c>
      <c r="H523" s="80"/>
      <c r="I523" s="186">
        <f t="shared" si="73"/>
        <v>170.1</v>
      </c>
      <c r="J523" s="186">
        <f t="shared" si="73"/>
        <v>170.1</v>
      </c>
      <c r="K523" s="187">
        <f t="shared" si="74"/>
        <v>100</v>
      </c>
      <c r="L523" s="187">
        <f t="shared" si="75"/>
        <v>0</v>
      </c>
    </row>
    <row r="524" spans="2:12" ht="15">
      <c r="B524" s="177" t="s">
        <v>571</v>
      </c>
      <c r="C524" s="155"/>
      <c r="D524" s="80" t="s">
        <v>490</v>
      </c>
      <c r="E524" s="80" t="s">
        <v>492</v>
      </c>
      <c r="F524" s="155" t="s">
        <v>34</v>
      </c>
      <c r="G524" s="80" t="s">
        <v>570</v>
      </c>
      <c r="H524" s="80"/>
      <c r="I524" s="186">
        <f t="shared" si="73"/>
        <v>170.1</v>
      </c>
      <c r="J524" s="186">
        <f t="shared" si="73"/>
        <v>170.1</v>
      </c>
      <c r="K524" s="187">
        <f t="shared" si="74"/>
        <v>100</v>
      </c>
      <c r="L524" s="187">
        <f t="shared" si="75"/>
        <v>0</v>
      </c>
    </row>
    <row r="525" spans="2:12" ht="15">
      <c r="B525" s="82" t="s">
        <v>499</v>
      </c>
      <c r="C525" s="155"/>
      <c r="D525" s="80" t="s">
        <v>490</v>
      </c>
      <c r="E525" s="80" t="s">
        <v>492</v>
      </c>
      <c r="F525" s="155" t="s">
        <v>34</v>
      </c>
      <c r="G525" s="80" t="s">
        <v>570</v>
      </c>
      <c r="H525" s="80" t="s">
        <v>506</v>
      </c>
      <c r="I525" s="186">
        <v>170.1</v>
      </c>
      <c r="J525" s="187">
        <v>170.1</v>
      </c>
      <c r="K525" s="187">
        <f t="shared" si="74"/>
        <v>100</v>
      </c>
      <c r="L525" s="187">
        <f t="shared" si="75"/>
        <v>0</v>
      </c>
    </row>
    <row r="526" spans="2:12" ht="75">
      <c r="B526" s="82" t="s">
        <v>35</v>
      </c>
      <c r="C526" s="155"/>
      <c r="D526" s="80" t="s">
        <v>490</v>
      </c>
      <c r="E526" s="80" t="s">
        <v>492</v>
      </c>
      <c r="F526" s="155" t="s">
        <v>36</v>
      </c>
      <c r="G526" s="80"/>
      <c r="H526" s="80"/>
      <c r="I526" s="187">
        <f aca="true" t="shared" si="76" ref="I526:J528">I527</f>
        <v>266.5</v>
      </c>
      <c r="J526" s="187">
        <f t="shared" si="76"/>
        <v>266.5</v>
      </c>
      <c r="K526" s="187">
        <f t="shared" si="74"/>
        <v>100</v>
      </c>
      <c r="L526" s="187">
        <f t="shared" si="75"/>
        <v>0</v>
      </c>
    </row>
    <row r="527" spans="2:12" ht="15">
      <c r="B527" s="82" t="s">
        <v>60</v>
      </c>
      <c r="C527" s="155"/>
      <c r="D527" s="80" t="s">
        <v>490</v>
      </c>
      <c r="E527" s="80" t="s">
        <v>492</v>
      </c>
      <c r="F527" s="155" t="s">
        <v>36</v>
      </c>
      <c r="G527" s="80" t="s">
        <v>104</v>
      </c>
      <c r="H527" s="80"/>
      <c r="I527" s="187">
        <f t="shared" si="76"/>
        <v>266.5</v>
      </c>
      <c r="J527" s="187">
        <f t="shared" si="76"/>
        <v>266.5</v>
      </c>
      <c r="K527" s="187">
        <f t="shared" si="74"/>
        <v>100</v>
      </c>
      <c r="L527" s="187">
        <f t="shared" si="75"/>
        <v>0</v>
      </c>
    </row>
    <row r="528" spans="2:12" ht="15">
      <c r="B528" s="177" t="s">
        <v>571</v>
      </c>
      <c r="C528" s="155"/>
      <c r="D528" s="80" t="s">
        <v>490</v>
      </c>
      <c r="E528" s="80" t="s">
        <v>492</v>
      </c>
      <c r="F528" s="155" t="s">
        <v>36</v>
      </c>
      <c r="G528" s="80" t="s">
        <v>570</v>
      </c>
      <c r="H528" s="80"/>
      <c r="I528" s="187">
        <f t="shared" si="76"/>
        <v>266.5</v>
      </c>
      <c r="J528" s="187">
        <f t="shared" si="76"/>
        <v>266.5</v>
      </c>
      <c r="K528" s="187">
        <f t="shared" si="74"/>
        <v>100</v>
      </c>
      <c r="L528" s="187">
        <f t="shared" si="75"/>
        <v>0</v>
      </c>
    </row>
    <row r="529" spans="2:12" ht="15">
      <c r="B529" s="82" t="s">
        <v>498</v>
      </c>
      <c r="C529" s="155"/>
      <c r="D529" s="80" t="s">
        <v>490</v>
      </c>
      <c r="E529" s="80" t="s">
        <v>492</v>
      </c>
      <c r="F529" s="155" t="s">
        <v>36</v>
      </c>
      <c r="G529" s="80" t="s">
        <v>570</v>
      </c>
      <c r="H529" s="80" t="s">
        <v>211</v>
      </c>
      <c r="I529" s="187">
        <v>266.5</v>
      </c>
      <c r="J529" s="187">
        <v>266.5</v>
      </c>
      <c r="K529" s="187">
        <f t="shared" si="74"/>
        <v>100</v>
      </c>
      <c r="L529" s="187">
        <f t="shared" si="75"/>
        <v>0</v>
      </c>
    </row>
    <row r="530" spans="2:12" ht="30">
      <c r="B530" s="82" t="s">
        <v>443</v>
      </c>
      <c r="C530" s="179"/>
      <c r="D530" s="80" t="s">
        <v>490</v>
      </c>
      <c r="E530" s="80" t="s">
        <v>492</v>
      </c>
      <c r="F530" s="155" t="s">
        <v>369</v>
      </c>
      <c r="G530" s="80"/>
      <c r="H530" s="80"/>
      <c r="I530" s="187">
        <f aca="true" t="shared" si="77" ref="I530:J532">I531</f>
        <v>387.9</v>
      </c>
      <c r="J530" s="187">
        <f t="shared" si="77"/>
        <v>130.4</v>
      </c>
      <c r="K530" s="187">
        <f>J530/I530*100</f>
        <v>33.61691157514824</v>
      </c>
      <c r="L530" s="187">
        <f>I530-J530</f>
        <v>257.5</v>
      </c>
    </row>
    <row r="531" spans="2:12" ht="15">
      <c r="B531" s="82" t="s">
        <v>60</v>
      </c>
      <c r="C531" s="179"/>
      <c r="D531" s="80" t="s">
        <v>490</v>
      </c>
      <c r="E531" s="80" t="s">
        <v>492</v>
      </c>
      <c r="F531" s="155" t="s">
        <v>369</v>
      </c>
      <c r="G531" s="80" t="s">
        <v>104</v>
      </c>
      <c r="H531" s="80"/>
      <c r="I531" s="187">
        <f t="shared" si="77"/>
        <v>387.9</v>
      </c>
      <c r="J531" s="187">
        <f t="shared" si="77"/>
        <v>130.4</v>
      </c>
      <c r="K531" s="187">
        <f>J531/I531*100</f>
        <v>33.61691157514824</v>
      </c>
      <c r="L531" s="187">
        <f>I531-J531</f>
        <v>257.5</v>
      </c>
    </row>
    <row r="532" spans="2:12" ht="15">
      <c r="B532" s="168" t="s">
        <v>571</v>
      </c>
      <c r="C532" s="179"/>
      <c r="D532" s="80" t="s">
        <v>490</v>
      </c>
      <c r="E532" s="80" t="s">
        <v>492</v>
      </c>
      <c r="F532" s="155" t="s">
        <v>369</v>
      </c>
      <c r="G532" s="80" t="s">
        <v>570</v>
      </c>
      <c r="H532" s="80"/>
      <c r="I532" s="187">
        <f t="shared" si="77"/>
        <v>387.9</v>
      </c>
      <c r="J532" s="187">
        <f t="shared" si="77"/>
        <v>130.4</v>
      </c>
      <c r="K532" s="187">
        <f>J532/I532*100</f>
        <v>33.61691157514824</v>
      </c>
      <c r="L532" s="187">
        <f>I532-J532</f>
        <v>257.5</v>
      </c>
    </row>
    <row r="533" spans="2:12" ht="15">
      <c r="B533" s="82" t="s">
        <v>512</v>
      </c>
      <c r="C533" s="155"/>
      <c r="D533" s="80" t="s">
        <v>490</v>
      </c>
      <c r="E533" s="80" t="s">
        <v>492</v>
      </c>
      <c r="F533" s="155" t="s">
        <v>369</v>
      </c>
      <c r="G533" s="80" t="s">
        <v>570</v>
      </c>
      <c r="H533" s="80">
        <v>2</v>
      </c>
      <c r="I533" s="187">
        <v>387.9</v>
      </c>
      <c r="J533" s="187">
        <v>130.4</v>
      </c>
      <c r="K533" s="187">
        <f>J533/I533*100</f>
        <v>33.61691157514824</v>
      </c>
      <c r="L533" s="187">
        <f>I533-J533</f>
        <v>257.5</v>
      </c>
    </row>
    <row r="534" spans="2:12" ht="30">
      <c r="B534" s="82" t="s">
        <v>86</v>
      </c>
      <c r="C534" s="179"/>
      <c r="D534" s="80" t="s">
        <v>490</v>
      </c>
      <c r="E534" s="80" t="s">
        <v>492</v>
      </c>
      <c r="F534" s="155" t="s">
        <v>87</v>
      </c>
      <c r="G534" s="80"/>
      <c r="H534" s="80"/>
      <c r="I534" s="187">
        <f aca="true" t="shared" si="78" ref="I534:J538">I535</f>
        <v>115.5</v>
      </c>
      <c r="J534" s="187">
        <f t="shared" si="78"/>
        <v>39.1</v>
      </c>
      <c r="K534" s="187">
        <f t="shared" si="70"/>
        <v>33.85281385281386</v>
      </c>
      <c r="L534" s="187">
        <f t="shared" si="71"/>
        <v>76.4</v>
      </c>
    </row>
    <row r="535" spans="2:12" ht="45">
      <c r="B535" s="82" t="s">
        <v>440</v>
      </c>
      <c r="C535" s="179"/>
      <c r="D535" s="80" t="s">
        <v>490</v>
      </c>
      <c r="E535" s="80" t="s">
        <v>492</v>
      </c>
      <c r="F535" s="155" t="s">
        <v>106</v>
      </c>
      <c r="G535" s="80"/>
      <c r="H535" s="80"/>
      <c r="I535" s="187">
        <f t="shared" si="78"/>
        <v>115.5</v>
      </c>
      <c r="J535" s="187">
        <f t="shared" si="78"/>
        <v>39.1</v>
      </c>
      <c r="K535" s="187">
        <f t="shared" si="70"/>
        <v>33.85281385281386</v>
      </c>
      <c r="L535" s="187">
        <f t="shared" si="71"/>
        <v>76.4</v>
      </c>
    </row>
    <row r="536" spans="2:12" ht="45">
      <c r="B536" s="82" t="s">
        <v>441</v>
      </c>
      <c r="C536" s="179"/>
      <c r="D536" s="80" t="s">
        <v>490</v>
      </c>
      <c r="E536" s="80" t="s">
        <v>492</v>
      </c>
      <c r="F536" s="155" t="s">
        <v>107</v>
      </c>
      <c r="G536" s="140"/>
      <c r="H536" s="80"/>
      <c r="I536" s="187">
        <f>I537+I540</f>
        <v>115.5</v>
      </c>
      <c r="J536" s="187">
        <f>J537+J540</f>
        <v>39.1</v>
      </c>
      <c r="K536" s="187">
        <f t="shared" si="70"/>
        <v>33.85281385281386</v>
      </c>
      <c r="L536" s="187">
        <f t="shared" si="71"/>
        <v>76.4</v>
      </c>
    </row>
    <row r="537" spans="2:12" ht="30">
      <c r="B537" s="82" t="s">
        <v>524</v>
      </c>
      <c r="C537" s="155"/>
      <c r="D537" s="80" t="s">
        <v>490</v>
      </c>
      <c r="E537" s="80" t="s">
        <v>492</v>
      </c>
      <c r="F537" s="155" t="s">
        <v>107</v>
      </c>
      <c r="G537" s="80" t="s">
        <v>525</v>
      </c>
      <c r="H537" s="80"/>
      <c r="I537" s="187">
        <f t="shared" si="78"/>
        <v>68.5</v>
      </c>
      <c r="J537" s="187">
        <f t="shared" si="78"/>
        <v>6.1</v>
      </c>
      <c r="K537" s="187">
        <f t="shared" si="70"/>
        <v>8.905109489051094</v>
      </c>
      <c r="L537" s="187">
        <f t="shared" si="71"/>
        <v>62.4</v>
      </c>
    </row>
    <row r="538" spans="2:12" ht="30">
      <c r="B538" s="82" t="s">
        <v>526</v>
      </c>
      <c r="C538" s="155"/>
      <c r="D538" s="80" t="s">
        <v>490</v>
      </c>
      <c r="E538" s="80" t="s">
        <v>492</v>
      </c>
      <c r="F538" s="155" t="s">
        <v>107</v>
      </c>
      <c r="G538" s="80" t="s">
        <v>527</v>
      </c>
      <c r="H538" s="80"/>
      <c r="I538" s="187">
        <f t="shared" si="78"/>
        <v>68.5</v>
      </c>
      <c r="J538" s="187">
        <f t="shared" si="78"/>
        <v>6.1</v>
      </c>
      <c r="K538" s="187">
        <f t="shared" si="70"/>
        <v>8.905109489051094</v>
      </c>
      <c r="L538" s="187">
        <f t="shared" si="71"/>
        <v>62.4</v>
      </c>
    </row>
    <row r="539" spans="2:12" ht="15">
      <c r="B539" s="82" t="s">
        <v>512</v>
      </c>
      <c r="C539" s="179"/>
      <c r="D539" s="80" t="s">
        <v>490</v>
      </c>
      <c r="E539" s="80" t="s">
        <v>492</v>
      </c>
      <c r="F539" s="155" t="s">
        <v>107</v>
      </c>
      <c r="G539" s="80" t="s">
        <v>527</v>
      </c>
      <c r="H539" s="80">
        <v>2</v>
      </c>
      <c r="I539" s="187">
        <v>68.5</v>
      </c>
      <c r="J539" s="187">
        <v>6.1</v>
      </c>
      <c r="K539" s="187">
        <f t="shared" si="70"/>
        <v>8.905109489051094</v>
      </c>
      <c r="L539" s="187">
        <f t="shared" si="71"/>
        <v>62.4</v>
      </c>
    </row>
    <row r="540" spans="2:12" ht="15">
      <c r="B540" s="82" t="s">
        <v>60</v>
      </c>
      <c r="C540" s="179"/>
      <c r="D540" s="80" t="s">
        <v>490</v>
      </c>
      <c r="E540" s="80" t="s">
        <v>492</v>
      </c>
      <c r="F540" s="155" t="s">
        <v>107</v>
      </c>
      <c r="G540" s="80" t="s">
        <v>104</v>
      </c>
      <c r="H540" s="80"/>
      <c r="I540" s="187">
        <f>I541</f>
        <v>47</v>
      </c>
      <c r="J540" s="187">
        <f>J541</f>
        <v>33</v>
      </c>
      <c r="K540" s="187">
        <f t="shared" si="70"/>
        <v>70.2127659574468</v>
      </c>
      <c r="L540" s="187">
        <f t="shared" si="71"/>
        <v>14</v>
      </c>
    </row>
    <row r="541" spans="2:12" ht="30">
      <c r="B541" s="82" t="s">
        <v>299</v>
      </c>
      <c r="C541" s="179"/>
      <c r="D541" s="80" t="s">
        <v>490</v>
      </c>
      <c r="E541" s="80" t="s">
        <v>492</v>
      </c>
      <c r="F541" s="155" t="s">
        <v>107</v>
      </c>
      <c r="G541" s="80" t="s">
        <v>298</v>
      </c>
      <c r="H541" s="80"/>
      <c r="I541" s="187">
        <f>I542</f>
        <v>47</v>
      </c>
      <c r="J541" s="187">
        <f>J542</f>
        <v>33</v>
      </c>
      <c r="K541" s="187">
        <f t="shared" si="70"/>
        <v>70.2127659574468</v>
      </c>
      <c r="L541" s="187">
        <f t="shared" si="71"/>
        <v>14</v>
      </c>
    </row>
    <row r="542" spans="2:12" ht="15">
      <c r="B542" s="82" t="s">
        <v>498</v>
      </c>
      <c r="C542" s="179"/>
      <c r="D542" s="80" t="s">
        <v>490</v>
      </c>
      <c r="E542" s="80" t="s">
        <v>492</v>
      </c>
      <c r="F542" s="155" t="s">
        <v>107</v>
      </c>
      <c r="G542" s="80" t="s">
        <v>298</v>
      </c>
      <c r="H542" s="80">
        <v>2</v>
      </c>
      <c r="I542" s="187">
        <v>47</v>
      </c>
      <c r="J542" s="187">
        <v>33</v>
      </c>
      <c r="K542" s="187">
        <f t="shared" si="70"/>
        <v>70.2127659574468</v>
      </c>
      <c r="L542" s="187">
        <f t="shared" si="71"/>
        <v>14</v>
      </c>
    </row>
    <row r="543" spans="2:12" ht="15">
      <c r="B543" s="82" t="s">
        <v>219</v>
      </c>
      <c r="C543" s="179"/>
      <c r="D543" s="80" t="s">
        <v>490</v>
      </c>
      <c r="E543" s="80" t="s">
        <v>493</v>
      </c>
      <c r="F543" s="80"/>
      <c r="G543" s="80"/>
      <c r="H543" s="80"/>
      <c r="I543" s="187">
        <f>I544</f>
        <v>4807.6</v>
      </c>
      <c r="J543" s="187">
        <f>J544</f>
        <v>1946.6</v>
      </c>
      <c r="K543" s="187">
        <f t="shared" si="70"/>
        <v>40.49005740910225</v>
      </c>
      <c r="L543" s="187">
        <f t="shared" si="71"/>
        <v>2861.0000000000005</v>
      </c>
    </row>
    <row r="544" spans="2:12" ht="15.75">
      <c r="B544" s="82" t="s">
        <v>514</v>
      </c>
      <c r="C544" s="180"/>
      <c r="D544" s="155">
        <v>1000</v>
      </c>
      <c r="E544" s="155">
        <v>1004</v>
      </c>
      <c r="F544" s="155" t="s">
        <v>515</v>
      </c>
      <c r="G544" s="78"/>
      <c r="H544" s="78"/>
      <c r="I544" s="187">
        <f>I545+I549+I553+I557+I561</f>
        <v>4807.6</v>
      </c>
      <c r="J544" s="187">
        <f>J545+J549+J553+J557+J561</f>
        <v>1946.6</v>
      </c>
      <c r="K544" s="187">
        <f t="shared" si="70"/>
        <v>40.49005740910225</v>
      </c>
      <c r="L544" s="187">
        <f t="shared" si="71"/>
        <v>2861.0000000000005</v>
      </c>
    </row>
    <row r="545" spans="2:12" ht="45">
      <c r="B545" s="82" t="s">
        <v>183</v>
      </c>
      <c r="C545" s="155"/>
      <c r="D545" s="155">
        <v>1000</v>
      </c>
      <c r="E545" s="155">
        <v>1004</v>
      </c>
      <c r="F545" s="155" t="s">
        <v>108</v>
      </c>
      <c r="G545" s="78"/>
      <c r="H545" s="78"/>
      <c r="I545" s="187">
        <f aca="true" t="shared" si="79" ref="I545:J547">I546</f>
        <v>173.7</v>
      </c>
      <c r="J545" s="187">
        <f t="shared" si="79"/>
        <v>39.9</v>
      </c>
      <c r="K545" s="187">
        <f t="shared" si="70"/>
        <v>22.9706390328152</v>
      </c>
      <c r="L545" s="187">
        <f t="shared" si="71"/>
        <v>133.79999999999998</v>
      </c>
    </row>
    <row r="546" spans="2:12" ht="15.75">
      <c r="B546" s="82" t="s">
        <v>60</v>
      </c>
      <c r="C546" s="179"/>
      <c r="D546" s="155">
        <v>1000</v>
      </c>
      <c r="E546" s="155">
        <v>1004</v>
      </c>
      <c r="F546" s="155" t="s">
        <v>108</v>
      </c>
      <c r="G546" s="80" t="s">
        <v>104</v>
      </c>
      <c r="H546" s="78"/>
      <c r="I546" s="187">
        <f t="shared" si="79"/>
        <v>173.7</v>
      </c>
      <c r="J546" s="187">
        <f t="shared" si="79"/>
        <v>39.9</v>
      </c>
      <c r="K546" s="187">
        <f t="shared" si="70"/>
        <v>22.9706390328152</v>
      </c>
      <c r="L546" s="187">
        <f t="shared" si="71"/>
        <v>133.79999999999998</v>
      </c>
    </row>
    <row r="547" spans="2:12" ht="15">
      <c r="B547" s="82" t="s">
        <v>206</v>
      </c>
      <c r="C547" s="179"/>
      <c r="D547" s="155">
        <v>1000</v>
      </c>
      <c r="E547" s="155">
        <v>1004</v>
      </c>
      <c r="F547" s="155" t="s">
        <v>108</v>
      </c>
      <c r="G547" s="80" t="s">
        <v>134</v>
      </c>
      <c r="H547" s="80"/>
      <c r="I547" s="187">
        <f t="shared" si="79"/>
        <v>173.7</v>
      </c>
      <c r="J547" s="187">
        <f t="shared" si="79"/>
        <v>39.9</v>
      </c>
      <c r="K547" s="187">
        <f t="shared" si="70"/>
        <v>22.9706390328152</v>
      </c>
      <c r="L547" s="187">
        <f t="shared" si="71"/>
        <v>133.79999999999998</v>
      </c>
    </row>
    <row r="548" spans="2:12" ht="15">
      <c r="B548" s="82" t="s">
        <v>499</v>
      </c>
      <c r="C548" s="155"/>
      <c r="D548" s="155">
        <v>1000</v>
      </c>
      <c r="E548" s="155">
        <v>1004</v>
      </c>
      <c r="F548" s="155" t="s">
        <v>108</v>
      </c>
      <c r="G548" s="80" t="s">
        <v>134</v>
      </c>
      <c r="H548" s="80" t="s">
        <v>506</v>
      </c>
      <c r="I548" s="187">
        <v>173.7</v>
      </c>
      <c r="J548" s="187">
        <v>39.9</v>
      </c>
      <c r="K548" s="187">
        <f t="shared" si="70"/>
        <v>22.9706390328152</v>
      </c>
      <c r="L548" s="187">
        <f t="shared" si="71"/>
        <v>133.79999999999998</v>
      </c>
    </row>
    <row r="549" spans="2:12" ht="60">
      <c r="B549" s="82" t="s">
        <v>184</v>
      </c>
      <c r="C549" s="155"/>
      <c r="D549" s="155">
        <v>1000</v>
      </c>
      <c r="E549" s="155">
        <v>1004</v>
      </c>
      <c r="F549" s="155" t="s">
        <v>109</v>
      </c>
      <c r="G549" s="78"/>
      <c r="H549" s="78"/>
      <c r="I549" s="187">
        <f aca="true" t="shared" si="80" ref="I549:J551">I550</f>
        <v>1365</v>
      </c>
      <c r="J549" s="187">
        <f t="shared" si="80"/>
        <v>391.4</v>
      </c>
      <c r="K549" s="187">
        <f t="shared" si="70"/>
        <v>28.67399267399267</v>
      </c>
      <c r="L549" s="187">
        <f t="shared" si="71"/>
        <v>973.6</v>
      </c>
    </row>
    <row r="550" spans="2:12" ht="15.75">
      <c r="B550" s="82" t="s">
        <v>60</v>
      </c>
      <c r="C550" s="179"/>
      <c r="D550" s="155">
        <v>1000</v>
      </c>
      <c r="E550" s="155">
        <v>1004</v>
      </c>
      <c r="F550" s="155" t="s">
        <v>109</v>
      </c>
      <c r="G550" s="80" t="s">
        <v>104</v>
      </c>
      <c r="H550" s="78"/>
      <c r="I550" s="187">
        <f t="shared" si="80"/>
        <v>1365</v>
      </c>
      <c r="J550" s="187">
        <f t="shared" si="80"/>
        <v>391.4</v>
      </c>
      <c r="K550" s="187">
        <f t="shared" si="70"/>
        <v>28.67399267399267</v>
      </c>
      <c r="L550" s="187">
        <f t="shared" si="71"/>
        <v>973.6</v>
      </c>
    </row>
    <row r="551" spans="2:12" ht="30">
      <c r="B551" s="82" t="s">
        <v>299</v>
      </c>
      <c r="C551" s="179"/>
      <c r="D551" s="155">
        <v>1000</v>
      </c>
      <c r="E551" s="155">
        <v>1004</v>
      </c>
      <c r="F551" s="155" t="s">
        <v>109</v>
      </c>
      <c r="G551" s="80" t="s">
        <v>298</v>
      </c>
      <c r="H551" s="78"/>
      <c r="I551" s="187">
        <f t="shared" si="80"/>
        <v>1365</v>
      </c>
      <c r="J551" s="187">
        <f t="shared" si="80"/>
        <v>391.4</v>
      </c>
      <c r="K551" s="187">
        <f t="shared" si="70"/>
        <v>28.67399267399267</v>
      </c>
      <c r="L551" s="187">
        <f t="shared" si="71"/>
        <v>973.6</v>
      </c>
    </row>
    <row r="552" spans="2:12" ht="15">
      <c r="B552" s="82" t="s">
        <v>498</v>
      </c>
      <c r="C552" s="155"/>
      <c r="D552" s="155">
        <v>1000</v>
      </c>
      <c r="E552" s="155">
        <v>1004</v>
      </c>
      <c r="F552" s="155" t="s">
        <v>109</v>
      </c>
      <c r="G552" s="80" t="s">
        <v>298</v>
      </c>
      <c r="H552" s="80">
        <v>3</v>
      </c>
      <c r="I552" s="187">
        <v>1365</v>
      </c>
      <c r="J552" s="187">
        <v>391.4</v>
      </c>
      <c r="K552" s="187">
        <f t="shared" si="70"/>
        <v>28.67399267399267</v>
      </c>
      <c r="L552" s="187">
        <f t="shared" si="71"/>
        <v>973.6</v>
      </c>
    </row>
    <row r="553" spans="2:12" ht="105">
      <c r="B553" s="82" t="s">
        <v>185</v>
      </c>
      <c r="C553" s="155"/>
      <c r="D553" s="155">
        <v>1000</v>
      </c>
      <c r="E553" s="155">
        <v>1004</v>
      </c>
      <c r="F553" s="155" t="s">
        <v>110</v>
      </c>
      <c r="G553" s="78"/>
      <c r="H553" s="78"/>
      <c r="I553" s="187">
        <f aca="true" t="shared" si="81" ref="I553:J555">I554</f>
        <v>21.6</v>
      </c>
      <c r="J553" s="187">
        <f t="shared" si="81"/>
        <v>3.6</v>
      </c>
      <c r="K553" s="187">
        <f t="shared" si="70"/>
        <v>16.666666666666664</v>
      </c>
      <c r="L553" s="187">
        <f t="shared" si="71"/>
        <v>18</v>
      </c>
    </row>
    <row r="554" spans="2:12" ht="15">
      <c r="B554" s="82" t="s">
        <v>60</v>
      </c>
      <c r="C554" s="179"/>
      <c r="D554" s="155">
        <v>1000</v>
      </c>
      <c r="E554" s="155">
        <v>1004</v>
      </c>
      <c r="F554" s="155" t="s">
        <v>110</v>
      </c>
      <c r="G554" s="80" t="s">
        <v>104</v>
      </c>
      <c r="H554" s="80"/>
      <c r="I554" s="187">
        <f t="shared" si="81"/>
        <v>21.6</v>
      </c>
      <c r="J554" s="187">
        <f t="shared" si="81"/>
        <v>3.6</v>
      </c>
      <c r="K554" s="187">
        <f t="shared" si="70"/>
        <v>16.666666666666664</v>
      </c>
      <c r="L554" s="187">
        <f t="shared" si="71"/>
        <v>18</v>
      </c>
    </row>
    <row r="555" spans="2:12" ht="30">
      <c r="B555" s="82" t="s">
        <v>299</v>
      </c>
      <c r="C555" s="179"/>
      <c r="D555" s="155">
        <v>1000</v>
      </c>
      <c r="E555" s="155">
        <v>1004</v>
      </c>
      <c r="F555" s="155" t="s">
        <v>110</v>
      </c>
      <c r="G555" s="80" t="s">
        <v>298</v>
      </c>
      <c r="H555" s="80"/>
      <c r="I555" s="187">
        <f t="shared" si="81"/>
        <v>21.6</v>
      </c>
      <c r="J555" s="187">
        <f t="shared" si="81"/>
        <v>3.6</v>
      </c>
      <c r="K555" s="187">
        <f t="shared" si="70"/>
        <v>16.666666666666664</v>
      </c>
      <c r="L555" s="187">
        <f t="shared" si="71"/>
        <v>18</v>
      </c>
    </row>
    <row r="556" spans="2:12" ht="15">
      <c r="B556" s="82" t="s">
        <v>498</v>
      </c>
      <c r="C556" s="155"/>
      <c r="D556" s="155">
        <v>1000</v>
      </c>
      <c r="E556" s="155">
        <v>1004</v>
      </c>
      <c r="F556" s="155" t="s">
        <v>110</v>
      </c>
      <c r="G556" s="80" t="s">
        <v>298</v>
      </c>
      <c r="H556" s="80">
        <v>3</v>
      </c>
      <c r="I556" s="187">
        <v>21.6</v>
      </c>
      <c r="J556" s="187">
        <v>3.6</v>
      </c>
      <c r="K556" s="187">
        <f t="shared" si="70"/>
        <v>16.666666666666664</v>
      </c>
      <c r="L556" s="187">
        <f t="shared" si="71"/>
        <v>18</v>
      </c>
    </row>
    <row r="557" spans="2:12" ht="45">
      <c r="B557" s="82" t="s">
        <v>186</v>
      </c>
      <c r="C557" s="155"/>
      <c r="D557" s="155">
        <v>1000</v>
      </c>
      <c r="E557" s="155">
        <v>1004</v>
      </c>
      <c r="F557" s="155" t="s">
        <v>111</v>
      </c>
      <c r="G557" s="78"/>
      <c r="H557" s="78"/>
      <c r="I557" s="187">
        <f aca="true" t="shared" si="82" ref="I557:J559">I558</f>
        <v>3197.3</v>
      </c>
      <c r="J557" s="187">
        <f t="shared" si="82"/>
        <v>1511.7</v>
      </c>
      <c r="K557" s="187">
        <f t="shared" si="70"/>
        <v>47.28051793700935</v>
      </c>
      <c r="L557" s="187">
        <f t="shared" si="71"/>
        <v>1685.6000000000001</v>
      </c>
    </row>
    <row r="558" spans="2:12" ht="15">
      <c r="B558" s="82" t="s">
        <v>60</v>
      </c>
      <c r="C558" s="179"/>
      <c r="D558" s="155">
        <v>1000</v>
      </c>
      <c r="E558" s="155">
        <v>1004</v>
      </c>
      <c r="F558" s="155" t="s">
        <v>111</v>
      </c>
      <c r="G558" s="80" t="s">
        <v>104</v>
      </c>
      <c r="H558" s="80"/>
      <c r="I558" s="187">
        <f t="shared" si="82"/>
        <v>3197.3</v>
      </c>
      <c r="J558" s="187">
        <f t="shared" si="82"/>
        <v>1511.7</v>
      </c>
      <c r="K558" s="187">
        <f t="shared" si="70"/>
        <v>47.28051793700935</v>
      </c>
      <c r="L558" s="187">
        <f t="shared" si="71"/>
        <v>1685.6000000000001</v>
      </c>
    </row>
    <row r="559" spans="2:12" ht="15">
      <c r="B559" s="82" t="s">
        <v>206</v>
      </c>
      <c r="C559" s="179"/>
      <c r="D559" s="155">
        <v>1000</v>
      </c>
      <c r="E559" s="155">
        <v>1004</v>
      </c>
      <c r="F559" s="155" t="s">
        <v>111</v>
      </c>
      <c r="G559" s="80" t="s">
        <v>134</v>
      </c>
      <c r="H559" s="80"/>
      <c r="I559" s="187">
        <f t="shared" si="82"/>
        <v>3197.3</v>
      </c>
      <c r="J559" s="187">
        <f t="shared" si="82"/>
        <v>1511.7</v>
      </c>
      <c r="K559" s="187">
        <f t="shared" si="70"/>
        <v>47.28051793700935</v>
      </c>
      <c r="L559" s="187">
        <f t="shared" si="71"/>
        <v>1685.6000000000001</v>
      </c>
    </row>
    <row r="560" spans="2:12" ht="15">
      <c r="B560" s="82" t="s">
        <v>498</v>
      </c>
      <c r="C560" s="155"/>
      <c r="D560" s="155">
        <v>1000</v>
      </c>
      <c r="E560" s="155">
        <v>1004</v>
      </c>
      <c r="F560" s="155" t="s">
        <v>111</v>
      </c>
      <c r="G560" s="80" t="s">
        <v>134</v>
      </c>
      <c r="H560" s="80">
        <v>3</v>
      </c>
      <c r="I560" s="187">
        <v>3197.3</v>
      </c>
      <c r="J560" s="187">
        <v>1511.7</v>
      </c>
      <c r="K560" s="187">
        <f t="shared" si="70"/>
        <v>47.28051793700935</v>
      </c>
      <c r="L560" s="187">
        <f t="shared" si="71"/>
        <v>1685.6000000000001</v>
      </c>
    </row>
    <row r="561" spans="2:12" ht="60">
      <c r="B561" s="82" t="s">
        <v>187</v>
      </c>
      <c r="C561" s="155"/>
      <c r="D561" s="155">
        <v>1000</v>
      </c>
      <c r="E561" s="155">
        <v>1004</v>
      </c>
      <c r="F561" s="155" t="s">
        <v>112</v>
      </c>
      <c r="G561" s="80"/>
      <c r="H561" s="80"/>
      <c r="I561" s="187">
        <f aca="true" t="shared" si="83" ref="I561:J563">I562</f>
        <v>50</v>
      </c>
      <c r="J561" s="187">
        <f t="shared" si="83"/>
        <v>0</v>
      </c>
      <c r="K561" s="187">
        <f t="shared" si="70"/>
        <v>0</v>
      </c>
      <c r="L561" s="187">
        <f t="shared" si="71"/>
        <v>50</v>
      </c>
    </row>
    <row r="562" spans="2:12" ht="15">
      <c r="B562" s="82" t="s">
        <v>60</v>
      </c>
      <c r="C562" s="179"/>
      <c r="D562" s="155">
        <v>1000</v>
      </c>
      <c r="E562" s="155">
        <v>1004</v>
      </c>
      <c r="F562" s="155" t="s">
        <v>112</v>
      </c>
      <c r="G562" s="80" t="s">
        <v>104</v>
      </c>
      <c r="H562" s="80"/>
      <c r="I562" s="187">
        <f t="shared" si="83"/>
        <v>50</v>
      </c>
      <c r="J562" s="187">
        <f t="shared" si="83"/>
        <v>0</v>
      </c>
      <c r="K562" s="187">
        <f t="shared" si="70"/>
        <v>0</v>
      </c>
      <c r="L562" s="187">
        <f t="shared" si="71"/>
        <v>50</v>
      </c>
    </row>
    <row r="563" spans="2:12" ht="15">
      <c r="B563" s="82" t="s">
        <v>206</v>
      </c>
      <c r="C563" s="179"/>
      <c r="D563" s="155">
        <v>1000</v>
      </c>
      <c r="E563" s="155">
        <v>1004</v>
      </c>
      <c r="F563" s="155" t="s">
        <v>112</v>
      </c>
      <c r="G563" s="80" t="s">
        <v>134</v>
      </c>
      <c r="H563" s="80"/>
      <c r="I563" s="187">
        <f t="shared" si="83"/>
        <v>50</v>
      </c>
      <c r="J563" s="187">
        <f t="shared" si="83"/>
        <v>0</v>
      </c>
      <c r="K563" s="187">
        <f t="shared" si="70"/>
        <v>0</v>
      </c>
      <c r="L563" s="187">
        <f t="shared" si="71"/>
        <v>50</v>
      </c>
    </row>
    <row r="564" spans="2:12" ht="15">
      <c r="B564" s="82" t="s">
        <v>498</v>
      </c>
      <c r="C564" s="155"/>
      <c r="D564" s="155">
        <v>1000</v>
      </c>
      <c r="E564" s="155">
        <v>1004</v>
      </c>
      <c r="F564" s="155" t="s">
        <v>112</v>
      </c>
      <c r="G564" s="80" t="s">
        <v>134</v>
      </c>
      <c r="H564" s="80">
        <v>3</v>
      </c>
      <c r="I564" s="187">
        <v>50</v>
      </c>
      <c r="J564" s="187">
        <v>0</v>
      </c>
      <c r="K564" s="187">
        <f t="shared" si="70"/>
        <v>0</v>
      </c>
      <c r="L564" s="187">
        <f t="shared" si="71"/>
        <v>50</v>
      </c>
    </row>
    <row r="565" spans="2:12" ht="15">
      <c r="B565" s="82" t="s">
        <v>446</v>
      </c>
      <c r="C565" s="179"/>
      <c r="D565" s="80" t="s">
        <v>490</v>
      </c>
      <c r="E565" s="80" t="s">
        <v>494</v>
      </c>
      <c r="F565" s="80"/>
      <c r="G565" s="80"/>
      <c r="H565" s="80"/>
      <c r="I565" s="187">
        <f>I566</f>
        <v>857.5999999999999</v>
      </c>
      <c r="J565" s="187">
        <f>J566</f>
        <v>405.79999999999995</v>
      </c>
      <c r="K565" s="187">
        <f t="shared" si="70"/>
        <v>47.31809701492538</v>
      </c>
      <c r="L565" s="187">
        <f t="shared" si="71"/>
        <v>451.79999999999995</v>
      </c>
    </row>
    <row r="566" spans="2:12" ht="15">
      <c r="B566" s="82" t="s">
        <v>514</v>
      </c>
      <c r="C566" s="180"/>
      <c r="D566" s="80" t="s">
        <v>490</v>
      </c>
      <c r="E566" s="80" t="s">
        <v>494</v>
      </c>
      <c r="F566" s="155" t="s">
        <v>515</v>
      </c>
      <c r="G566" s="80"/>
      <c r="H566" s="80"/>
      <c r="I566" s="187">
        <f>I567</f>
        <v>857.5999999999999</v>
      </c>
      <c r="J566" s="187">
        <f>J567</f>
        <v>405.79999999999995</v>
      </c>
      <c r="K566" s="187">
        <f t="shared" si="70"/>
        <v>47.31809701492538</v>
      </c>
      <c r="L566" s="187">
        <f t="shared" si="71"/>
        <v>451.79999999999995</v>
      </c>
    </row>
    <row r="567" spans="2:12" ht="30">
      <c r="B567" s="82" t="s">
        <v>188</v>
      </c>
      <c r="C567" s="179"/>
      <c r="D567" s="80" t="s">
        <v>490</v>
      </c>
      <c r="E567" s="80" t="s">
        <v>494</v>
      </c>
      <c r="F567" s="80" t="s">
        <v>113</v>
      </c>
      <c r="G567" s="80"/>
      <c r="H567" s="80"/>
      <c r="I567" s="187">
        <f>I568+I572</f>
        <v>857.5999999999999</v>
      </c>
      <c r="J567" s="187">
        <f>J568+J572</f>
        <v>405.79999999999995</v>
      </c>
      <c r="K567" s="187">
        <f t="shared" si="70"/>
        <v>47.31809701492538</v>
      </c>
      <c r="L567" s="187">
        <f t="shared" si="71"/>
        <v>451.79999999999995</v>
      </c>
    </row>
    <row r="568" spans="2:12" ht="60">
      <c r="B568" s="82" t="s">
        <v>517</v>
      </c>
      <c r="C568" s="179"/>
      <c r="D568" s="80" t="s">
        <v>490</v>
      </c>
      <c r="E568" s="80" t="s">
        <v>494</v>
      </c>
      <c r="F568" s="80" t="s">
        <v>113</v>
      </c>
      <c r="G568" s="80" t="s">
        <v>347</v>
      </c>
      <c r="H568" s="80"/>
      <c r="I568" s="187">
        <f>I569</f>
        <v>819.8</v>
      </c>
      <c r="J568" s="187">
        <f>J569</f>
        <v>394.9</v>
      </c>
      <c r="K568" s="187">
        <f t="shared" si="70"/>
        <v>48.17028543547207</v>
      </c>
      <c r="L568" s="187">
        <f t="shared" si="71"/>
        <v>424.9</v>
      </c>
    </row>
    <row r="569" spans="2:12" ht="30">
      <c r="B569" s="82" t="s">
        <v>518</v>
      </c>
      <c r="C569" s="179"/>
      <c r="D569" s="80" t="s">
        <v>490</v>
      </c>
      <c r="E569" s="80" t="s">
        <v>494</v>
      </c>
      <c r="F569" s="80" t="s">
        <v>113</v>
      </c>
      <c r="G569" s="80" t="s">
        <v>519</v>
      </c>
      <c r="H569" s="80"/>
      <c r="I569" s="187">
        <f>I570+I571</f>
        <v>819.8</v>
      </c>
      <c r="J569" s="187">
        <f>J570+J571</f>
        <v>394.9</v>
      </c>
      <c r="K569" s="187">
        <f aca="true" t="shared" si="84" ref="K569:K581">J569/I569*100</f>
        <v>48.17028543547207</v>
      </c>
      <c r="L569" s="187">
        <f aca="true" t="shared" si="85" ref="L569:L581">I569-J569</f>
        <v>424.9</v>
      </c>
    </row>
    <row r="570" spans="2:12" ht="15">
      <c r="B570" s="82" t="s">
        <v>512</v>
      </c>
      <c r="C570" s="179"/>
      <c r="D570" s="80" t="s">
        <v>490</v>
      </c>
      <c r="E570" s="80" t="s">
        <v>494</v>
      </c>
      <c r="F570" s="80" t="s">
        <v>113</v>
      </c>
      <c r="G570" s="80" t="s">
        <v>519</v>
      </c>
      <c r="H570" s="80" t="s">
        <v>503</v>
      </c>
      <c r="I570" s="187">
        <v>46.9</v>
      </c>
      <c r="J570" s="187">
        <v>30.5</v>
      </c>
      <c r="K570" s="187">
        <f t="shared" si="84"/>
        <v>65.03198294243072</v>
      </c>
      <c r="L570" s="187">
        <f t="shared" si="85"/>
        <v>16.4</v>
      </c>
    </row>
    <row r="571" spans="2:12" ht="15">
      <c r="B571" s="82" t="s">
        <v>498</v>
      </c>
      <c r="C571" s="179"/>
      <c r="D571" s="80" t="s">
        <v>490</v>
      </c>
      <c r="E571" s="80" t="s">
        <v>494</v>
      </c>
      <c r="F571" s="80" t="s">
        <v>113</v>
      </c>
      <c r="G571" s="80" t="s">
        <v>519</v>
      </c>
      <c r="H571" s="80">
        <v>3</v>
      </c>
      <c r="I571" s="187">
        <v>772.9</v>
      </c>
      <c r="J571" s="187">
        <v>364.4</v>
      </c>
      <c r="K571" s="187">
        <f t="shared" si="84"/>
        <v>47.14710829344029</v>
      </c>
      <c r="L571" s="187">
        <f t="shared" si="85"/>
        <v>408.5</v>
      </c>
    </row>
    <row r="572" spans="2:12" ht="30">
      <c r="B572" s="82" t="s">
        <v>524</v>
      </c>
      <c r="C572" s="155"/>
      <c r="D572" s="80" t="s">
        <v>490</v>
      </c>
      <c r="E572" s="80" t="s">
        <v>494</v>
      </c>
      <c r="F572" s="80" t="s">
        <v>113</v>
      </c>
      <c r="G572" s="80" t="s">
        <v>525</v>
      </c>
      <c r="H572" s="80"/>
      <c r="I572" s="187">
        <f>I573</f>
        <v>37.8</v>
      </c>
      <c r="J572" s="187">
        <f>J573</f>
        <v>10.9</v>
      </c>
      <c r="K572" s="187">
        <f t="shared" si="84"/>
        <v>28.835978835978835</v>
      </c>
      <c r="L572" s="187">
        <f t="shared" si="85"/>
        <v>26.9</v>
      </c>
    </row>
    <row r="573" spans="2:12" ht="30">
      <c r="B573" s="82" t="s">
        <v>526</v>
      </c>
      <c r="C573" s="155"/>
      <c r="D573" s="80" t="s">
        <v>490</v>
      </c>
      <c r="E573" s="80" t="s">
        <v>494</v>
      </c>
      <c r="F573" s="80" t="s">
        <v>113</v>
      </c>
      <c r="G573" s="80" t="s">
        <v>527</v>
      </c>
      <c r="H573" s="80"/>
      <c r="I573" s="187">
        <f>I574</f>
        <v>37.8</v>
      </c>
      <c r="J573" s="187">
        <f>J574</f>
        <v>10.9</v>
      </c>
      <c r="K573" s="187">
        <f t="shared" si="84"/>
        <v>28.835978835978835</v>
      </c>
      <c r="L573" s="187">
        <f t="shared" si="85"/>
        <v>26.9</v>
      </c>
    </row>
    <row r="574" spans="2:12" ht="15">
      <c r="B574" s="82" t="s">
        <v>498</v>
      </c>
      <c r="C574" s="179"/>
      <c r="D574" s="80" t="s">
        <v>490</v>
      </c>
      <c r="E574" s="80" t="s">
        <v>494</v>
      </c>
      <c r="F574" s="80" t="s">
        <v>113</v>
      </c>
      <c r="G574" s="80" t="s">
        <v>527</v>
      </c>
      <c r="H574" s="80">
        <v>3</v>
      </c>
      <c r="I574" s="187">
        <v>37.8</v>
      </c>
      <c r="J574" s="187">
        <v>10.9</v>
      </c>
      <c r="K574" s="187">
        <f t="shared" si="84"/>
        <v>28.835978835978835</v>
      </c>
      <c r="L574" s="187">
        <f t="shared" si="85"/>
        <v>26.9</v>
      </c>
    </row>
    <row r="575" spans="2:12" ht="15">
      <c r="B575" s="82" t="s">
        <v>218</v>
      </c>
      <c r="C575" s="179"/>
      <c r="D575" s="80" t="s">
        <v>495</v>
      </c>
      <c r="E575" s="80"/>
      <c r="F575" s="80"/>
      <c r="G575" s="80"/>
      <c r="H575" s="80"/>
      <c r="I575" s="187">
        <f aca="true" t="shared" si="86" ref="I575:J580">I576</f>
        <v>76.7</v>
      </c>
      <c r="J575" s="187">
        <f t="shared" si="86"/>
        <v>31</v>
      </c>
      <c r="K575" s="187">
        <f t="shared" si="84"/>
        <v>40.41720990873533</v>
      </c>
      <c r="L575" s="187">
        <f t="shared" si="85"/>
        <v>45.7</v>
      </c>
    </row>
    <row r="576" spans="2:12" ht="15">
      <c r="B576" s="82" t="s">
        <v>411</v>
      </c>
      <c r="C576" s="179"/>
      <c r="D576" s="80" t="s">
        <v>495</v>
      </c>
      <c r="E576" s="80" t="s">
        <v>410</v>
      </c>
      <c r="F576" s="80"/>
      <c r="G576" s="80"/>
      <c r="H576" s="80"/>
      <c r="I576" s="187">
        <f t="shared" si="86"/>
        <v>76.7</v>
      </c>
      <c r="J576" s="187">
        <f t="shared" si="86"/>
        <v>31</v>
      </c>
      <c r="K576" s="187">
        <f t="shared" si="84"/>
        <v>40.41720990873533</v>
      </c>
      <c r="L576" s="187">
        <f t="shared" si="85"/>
        <v>45.7</v>
      </c>
    </row>
    <row r="577" spans="2:12" ht="30">
      <c r="B577" s="82" t="s">
        <v>114</v>
      </c>
      <c r="C577" s="179"/>
      <c r="D577" s="80" t="s">
        <v>495</v>
      </c>
      <c r="E577" s="80" t="s">
        <v>410</v>
      </c>
      <c r="F577" s="80" t="s">
        <v>115</v>
      </c>
      <c r="G577" s="80"/>
      <c r="H577" s="80"/>
      <c r="I577" s="187">
        <f t="shared" si="86"/>
        <v>76.7</v>
      </c>
      <c r="J577" s="187">
        <f t="shared" si="86"/>
        <v>31</v>
      </c>
      <c r="K577" s="187">
        <f t="shared" si="84"/>
        <v>40.41720990873533</v>
      </c>
      <c r="L577" s="187">
        <f t="shared" si="85"/>
        <v>45.7</v>
      </c>
    </row>
    <row r="578" spans="2:12" ht="30">
      <c r="B578" s="82" t="s">
        <v>116</v>
      </c>
      <c r="C578" s="180"/>
      <c r="D578" s="80" t="s">
        <v>495</v>
      </c>
      <c r="E578" s="80" t="s">
        <v>410</v>
      </c>
      <c r="F578" s="80" t="s">
        <v>117</v>
      </c>
      <c r="G578" s="140"/>
      <c r="H578" s="80"/>
      <c r="I578" s="187">
        <f t="shared" si="86"/>
        <v>76.7</v>
      </c>
      <c r="J578" s="187">
        <f t="shared" si="86"/>
        <v>31</v>
      </c>
      <c r="K578" s="187">
        <f t="shared" si="84"/>
        <v>40.41720990873533</v>
      </c>
      <c r="L578" s="187">
        <f t="shared" si="85"/>
        <v>45.7</v>
      </c>
    </row>
    <row r="579" spans="2:12" ht="30">
      <c r="B579" s="82" t="s">
        <v>524</v>
      </c>
      <c r="C579" s="155"/>
      <c r="D579" s="80" t="s">
        <v>495</v>
      </c>
      <c r="E579" s="80" t="s">
        <v>410</v>
      </c>
      <c r="F579" s="80" t="s">
        <v>117</v>
      </c>
      <c r="G579" s="80" t="s">
        <v>525</v>
      </c>
      <c r="H579" s="80"/>
      <c r="I579" s="187">
        <f t="shared" si="86"/>
        <v>76.7</v>
      </c>
      <c r="J579" s="187">
        <f t="shared" si="86"/>
        <v>31</v>
      </c>
      <c r="K579" s="187">
        <f t="shared" si="84"/>
        <v>40.41720990873533</v>
      </c>
      <c r="L579" s="187">
        <f t="shared" si="85"/>
        <v>45.7</v>
      </c>
    </row>
    <row r="580" spans="2:12" ht="30">
      <c r="B580" s="82" t="s">
        <v>526</v>
      </c>
      <c r="C580" s="155"/>
      <c r="D580" s="80" t="s">
        <v>495</v>
      </c>
      <c r="E580" s="80" t="s">
        <v>410</v>
      </c>
      <c r="F580" s="80" t="s">
        <v>117</v>
      </c>
      <c r="G580" s="80" t="s">
        <v>527</v>
      </c>
      <c r="H580" s="80"/>
      <c r="I580" s="187">
        <f t="shared" si="86"/>
        <v>76.7</v>
      </c>
      <c r="J580" s="187">
        <f t="shared" si="86"/>
        <v>31</v>
      </c>
      <c r="K580" s="187">
        <f t="shared" si="84"/>
        <v>40.41720990873533</v>
      </c>
      <c r="L580" s="187">
        <f t="shared" si="85"/>
        <v>45.7</v>
      </c>
    </row>
    <row r="581" spans="2:12" ht="15">
      <c r="B581" s="82" t="s">
        <v>512</v>
      </c>
      <c r="C581" s="179"/>
      <c r="D581" s="80" t="s">
        <v>495</v>
      </c>
      <c r="E581" s="80" t="s">
        <v>410</v>
      </c>
      <c r="F581" s="80" t="s">
        <v>117</v>
      </c>
      <c r="G581" s="80" t="s">
        <v>527</v>
      </c>
      <c r="H581" s="80">
        <v>2</v>
      </c>
      <c r="I581" s="187">
        <v>76.7</v>
      </c>
      <c r="J581" s="187">
        <v>31</v>
      </c>
      <c r="K581" s="187">
        <f t="shared" si="84"/>
        <v>40.41720990873533</v>
      </c>
      <c r="L581" s="187">
        <f t="shared" si="85"/>
        <v>45.7</v>
      </c>
    </row>
    <row r="584" ht="15">
      <c r="I584" s="71"/>
    </row>
  </sheetData>
  <sheetProtection/>
  <autoFilter ref="B8:H581"/>
  <mergeCells count="2">
    <mergeCell ref="B7:H7"/>
    <mergeCell ref="B6:L6"/>
  </mergeCells>
  <printOptions/>
  <pageMargins left="0.84" right="0.2" top="0.33" bottom="0.27" header="0.26" footer="0.2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4"/>
  <dimension ref="B2:AC407"/>
  <sheetViews>
    <sheetView workbookViewId="0" topLeftCell="B1">
      <pane xSplit="4" ySplit="10" topLeftCell="F14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I8" sqref="I8"/>
    </sheetView>
  </sheetViews>
  <sheetFormatPr defaultColWidth="9.00390625" defaultRowHeight="12.75"/>
  <cols>
    <col min="1" max="1" width="9.125" style="70" customWidth="1"/>
    <col min="2" max="2" width="76.75390625" style="68" customWidth="1"/>
    <col min="3" max="3" width="10.25390625" style="120" customWidth="1"/>
    <col min="4" max="4" width="7.125" style="121" customWidth="1"/>
    <col min="5" max="5" width="7.25390625" style="120" customWidth="1"/>
    <col min="6" max="6" width="9.625" style="70" bestFit="1" customWidth="1"/>
    <col min="7" max="7" width="8.25390625" style="70" bestFit="1" customWidth="1"/>
    <col min="8" max="8" width="9.625" style="70" bestFit="1" customWidth="1"/>
    <col min="9" max="9" width="10.875" style="70" bestFit="1" customWidth="1"/>
    <col min="10" max="10" width="8.25390625" style="70" bestFit="1" customWidth="1"/>
    <col min="11" max="11" width="9.375" style="70" bestFit="1" customWidth="1"/>
    <col min="12" max="12" width="9.625" style="70" bestFit="1" customWidth="1"/>
    <col min="13" max="13" width="8.25390625" style="70" customWidth="1"/>
    <col min="14" max="15" width="9.625" style="70" bestFit="1" customWidth="1"/>
    <col min="16" max="16" width="9.375" style="70" bestFit="1" customWidth="1"/>
    <col min="17" max="17" width="9.625" style="70" bestFit="1" customWidth="1"/>
    <col min="18" max="18" width="7.125" style="71" bestFit="1" customWidth="1"/>
    <col min="19" max="19" width="8.875" style="71" bestFit="1" customWidth="1"/>
    <col min="20" max="20" width="7.125" style="71" bestFit="1" customWidth="1"/>
    <col min="21" max="21" width="8.875" style="71" bestFit="1" customWidth="1"/>
    <col min="22" max="23" width="10.00390625" style="71" bestFit="1" customWidth="1"/>
    <col min="24" max="24" width="10.875" style="70" bestFit="1" customWidth="1"/>
    <col min="25" max="25" width="7.25390625" style="70" bestFit="1" customWidth="1"/>
    <col min="26" max="27" width="8.375" style="70" bestFit="1" customWidth="1"/>
    <col min="28" max="28" width="9.375" style="70" customWidth="1"/>
    <col min="29" max="29" width="9.375" style="70" bestFit="1" customWidth="1"/>
    <col min="30" max="16384" width="9.125" style="70" customWidth="1"/>
  </cols>
  <sheetData>
    <row r="2" spans="3:28" ht="15.75">
      <c r="C2" s="116"/>
      <c r="D2" s="117"/>
      <c r="E2" s="116"/>
      <c r="J2" s="4"/>
      <c r="K2" s="4"/>
      <c r="AB2" s="4" t="s">
        <v>567</v>
      </c>
    </row>
    <row r="3" spans="2:28" ht="12.75" customHeight="1">
      <c r="B3" s="72"/>
      <c r="C3" s="118"/>
      <c r="D3" s="119"/>
      <c r="E3" s="118"/>
      <c r="J3" s="6"/>
      <c r="K3" s="6"/>
      <c r="AB3" s="6" t="s">
        <v>133</v>
      </c>
    </row>
    <row r="4" spans="2:28" ht="12.75" customHeight="1">
      <c r="B4" s="72"/>
      <c r="C4" s="118"/>
      <c r="D4" s="119"/>
      <c r="E4" s="118"/>
      <c r="J4" s="6"/>
      <c r="K4" s="6"/>
      <c r="AB4" s="6" t="s">
        <v>151</v>
      </c>
    </row>
    <row r="5" spans="2:11" ht="12.75" customHeight="1">
      <c r="B5" s="74"/>
      <c r="C5" s="118"/>
      <c r="D5" s="119"/>
      <c r="E5" s="118"/>
      <c r="J5" s="6"/>
      <c r="K5" s="6"/>
    </row>
    <row r="6" ht="15">
      <c r="B6" s="74"/>
    </row>
    <row r="7" spans="2:29" ht="29.25" customHeight="1">
      <c r="B7" s="202" t="s">
        <v>144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</row>
    <row r="8" spans="2:7" ht="15">
      <c r="B8" s="76"/>
      <c r="C8" s="122"/>
      <c r="D8" s="122"/>
      <c r="E8" s="122"/>
      <c r="F8" s="76"/>
      <c r="G8" s="76"/>
    </row>
    <row r="9" spans="2:29" s="224" customFormat="1" ht="15">
      <c r="B9" s="206" t="s">
        <v>428</v>
      </c>
      <c r="C9" s="204" t="s">
        <v>496</v>
      </c>
      <c r="D9" s="205" t="s">
        <v>447</v>
      </c>
      <c r="E9" s="204" t="s">
        <v>471</v>
      </c>
      <c r="F9" s="213" t="s">
        <v>388</v>
      </c>
      <c r="G9" s="214"/>
      <c r="H9" s="214"/>
      <c r="I9" s="214"/>
      <c r="J9" s="214"/>
      <c r="K9" s="215"/>
      <c r="L9" s="213" t="s">
        <v>176</v>
      </c>
      <c r="M9" s="214"/>
      <c r="N9" s="214"/>
      <c r="O9" s="214"/>
      <c r="P9" s="214"/>
      <c r="Q9" s="215"/>
      <c r="R9" s="216" t="s">
        <v>52</v>
      </c>
      <c r="S9" s="217"/>
      <c r="T9" s="217"/>
      <c r="U9" s="217"/>
      <c r="V9" s="217"/>
      <c r="W9" s="218"/>
      <c r="X9" s="203" t="s">
        <v>390</v>
      </c>
      <c r="Y9" s="203"/>
      <c r="Z9" s="203"/>
      <c r="AA9" s="203"/>
      <c r="AB9" s="203"/>
      <c r="AC9" s="203"/>
    </row>
    <row r="10" spans="2:29" s="224" customFormat="1" ht="299.25" customHeight="1">
      <c r="B10" s="206"/>
      <c r="C10" s="204"/>
      <c r="D10" s="205"/>
      <c r="E10" s="204"/>
      <c r="F10" s="112" t="s">
        <v>362</v>
      </c>
      <c r="G10" s="113" t="s">
        <v>281</v>
      </c>
      <c r="H10" s="113" t="s">
        <v>363</v>
      </c>
      <c r="I10" s="113" t="s">
        <v>364</v>
      </c>
      <c r="J10" s="113" t="s">
        <v>365</v>
      </c>
      <c r="K10" s="212" t="s">
        <v>156</v>
      </c>
      <c r="L10" s="112" t="s">
        <v>362</v>
      </c>
      <c r="M10" s="113" t="s">
        <v>281</v>
      </c>
      <c r="N10" s="113" t="s">
        <v>363</v>
      </c>
      <c r="O10" s="113" t="s">
        <v>364</v>
      </c>
      <c r="P10" s="113" t="s">
        <v>365</v>
      </c>
      <c r="Q10" s="212" t="s">
        <v>156</v>
      </c>
      <c r="R10" s="114" t="s">
        <v>362</v>
      </c>
      <c r="S10" s="115" t="s">
        <v>281</v>
      </c>
      <c r="T10" s="115" t="s">
        <v>363</v>
      </c>
      <c r="U10" s="115" t="s">
        <v>364</v>
      </c>
      <c r="V10" s="115" t="s">
        <v>365</v>
      </c>
      <c r="W10" s="212" t="s">
        <v>156</v>
      </c>
      <c r="X10" s="112" t="s">
        <v>362</v>
      </c>
      <c r="Y10" s="113" t="s">
        <v>281</v>
      </c>
      <c r="Z10" s="113" t="s">
        <v>363</v>
      </c>
      <c r="AA10" s="113" t="s">
        <v>364</v>
      </c>
      <c r="AB10" s="113" t="s">
        <v>365</v>
      </c>
      <c r="AC10" s="212" t="s">
        <v>156</v>
      </c>
    </row>
    <row r="11" spans="2:29" s="224" customFormat="1" ht="15">
      <c r="B11" s="226" t="s">
        <v>509</v>
      </c>
      <c r="C11" s="123"/>
      <c r="D11" s="98"/>
      <c r="E11" s="97"/>
      <c r="F11" s="123">
        <f>F100+F103+F106+F129+F47+F52+F62+F119+F122+F13+F85+F88+F91+F94+F97+F133+F43+F67+F34+F136+F139+F142+F149+F152+F159+F162+F28+F31+F25+F37+F70+F73+F76+F57+F168+F40+F165+F180+F185+F209+F218+F223+F233+F237+F241+F245+F249+F266+F274+F177+F278+F79+F174+F16+F171+F19+F22</f>
        <v>181838.80000000002</v>
      </c>
      <c r="G11" s="123">
        <f aca="true" t="shared" si="0" ref="G11:Q11">G100+G103+G106+G129+G47+G52+G62+G119+G122+G13+G85+G88+G91+G94+G97+G133+G43+G67+G34+G136+G139+G142+G149+G152+G159+G162+G28+G31+G25+G37+G70+G73+G76+G57+G168+G40+G165+G180+G185+G209+G218+G223+G233+G237+G241+G245+G249+G266+G274+G177+G278+G79+G174+G16+G171+G19+G22</f>
        <v>2456.3</v>
      </c>
      <c r="H11" s="123">
        <f t="shared" si="0"/>
        <v>70156.59999999999</v>
      </c>
      <c r="I11" s="123">
        <f t="shared" si="0"/>
        <v>102167.1</v>
      </c>
      <c r="J11" s="123">
        <f t="shared" si="0"/>
        <v>6016.3</v>
      </c>
      <c r="K11" s="123">
        <f t="shared" si="0"/>
        <v>1042.5</v>
      </c>
      <c r="L11" s="123">
        <f t="shared" si="0"/>
        <v>93473.29999999996</v>
      </c>
      <c r="M11" s="123">
        <f t="shared" si="0"/>
        <v>1136.4</v>
      </c>
      <c r="N11" s="123">
        <f>N100+N103+N106+N129+N47+N52+N62+N119+N122+N13+N85+N88+N91+N94+N97+N133+N43+N67+N34+N136+N139+N142+N149+N152+N159+N162+N28+N31+N25+N37+N70+N73+N76+N57+N168+N40+N165+N180+N185+N209+N218+N223+N233+N237+N241+N245+N249+N266+N274+N177+N278+N79+N174+N16+N171+N19+N22</f>
        <v>37073.99999999999</v>
      </c>
      <c r="O11" s="123">
        <f t="shared" si="0"/>
        <v>51732.799999999996</v>
      </c>
      <c r="P11" s="123">
        <f t="shared" si="0"/>
        <v>3530.1</v>
      </c>
      <c r="Q11" s="123">
        <f t="shared" si="0"/>
        <v>0</v>
      </c>
      <c r="R11" s="123">
        <f>L11/F11*100</f>
        <v>51.40448573131804</v>
      </c>
      <c r="S11" s="123">
        <f>M11/G11*100</f>
        <v>46.2647070797541</v>
      </c>
      <c r="T11" s="123">
        <f>N11/H11*100</f>
        <v>52.84463614257247</v>
      </c>
      <c r="U11" s="123">
        <f>O11/I11*100</f>
        <v>50.63547854446294</v>
      </c>
      <c r="V11" s="123">
        <f>P11/J11*100</f>
        <v>58.67559795887838</v>
      </c>
      <c r="W11" s="123">
        <f>Q11/K11*100</f>
        <v>0</v>
      </c>
      <c r="X11" s="123">
        <f aca="true" t="shared" si="1" ref="X11:AC11">X100+X103+X106+X129+X47+X52+X62+X119+X122+X13+X85+X88+X91+X94+X97+X133+X43+X67+X34+X136+X139+X142+X149+X152+X159+X162+X28+X31+X25+X37+X70+X73+X76+X57+X168+X40+X165+X180+X185+X209+X218+X223+X233+X237+X241+X245+X249+X266+X274+X177+X278+X79+X174+X16+X171+X19+X22</f>
        <v>88365.50000000001</v>
      </c>
      <c r="Y11" s="123">
        <f t="shared" si="1"/>
        <v>1319.8999999999999</v>
      </c>
      <c r="Z11" s="123">
        <f t="shared" si="1"/>
        <v>33082.6</v>
      </c>
      <c r="AA11" s="123">
        <f t="shared" si="1"/>
        <v>50434.3</v>
      </c>
      <c r="AB11" s="123">
        <f t="shared" si="1"/>
        <v>2486.2000000000003</v>
      </c>
      <c r="AC11" s="123">
        <f t="shared" si="1"/>
        <v>1042.5</v>
      </c>
    </row>
    <row r="12" spans="2:29" s="224" customFormat="1" ht="15">
      <c r="B12" s="226" t="s">
        <v>514</v>
      </c>
      <c r="C12" s="97"/>
      <c r="D12" s="98"/>
      <c r="E12" s="97"/>
      <c r="F12" s="123">
        <f>F100+F103+F106+F129+F47+F52+F62+F119+F122+F13+F85+F88+F91+F94+F97+F133+F43+F67+F34+F136+F139+F142+F149+F152+F159+F162+F28+F31+F25+F37+F70+F73+F76+F57+F168+F40+F165+F177+F79+F174+F16+F171+F19+F22</f>
        <v>170147.6</v>
      </c>
      <c r="G12" s="123">
        <f aca="true" t="shared" si="2" ref="G12:AC12">G100+G103+G106+G129+G47+G52+G62+G119+G122+G13+G85+G88+G91+G94+G97+G133+G43+G67+G34+G136+G139+G142+G149+G152+G159+G162+G28+G31+G25+G37+G70+G73+G76+G57+G168+G40+G165+G177+G79+G174+G16+G171+G19+G22</f>
        <v>2456.3</v>
      </c>
      <c r="H12" s="123">
        <f t="shared" si="2"/>
        <v>67483.5</v>
      </c>
      <c r="I12" s="123">
        <f t="shared" si="2"/>
        <v>93319.1</v>
      </c>
      <c r="J12" s="123">
        <f t="shared" si="2"/>
        <v>5846.2</v>
      </c>
      <c r="K12" s="123">
        <f t="shared" si="2"/>
        <v>1042.5</v>
      </c>
      <c r="L12" s="123">
        <f t="shared" si="2"/>
        <v>92444.59999999996</v>
      </c>
      <c r="M12" s="123">
        <f t="shared" si="2"/>
        <v>1136.4</v>
      </c>
      <c r="N12" s="123">
        <f t="shared" si="2"/>
        <v>36481.89999999999</v>
      </c>
      <c r="O12" s="123">
        <f t="shared" si="2"/>
        <v>51466.299999999996</v>
      </c>
      <c r="P12" s="123">
        <f t="shared" si="2"/>
        <v>3360</v>
      </c>
      <c r="Q12" s="123">
        <f t="shared" si="2"/>
        <v>0</v>
      </c>
      <c r="R12" s="123">
        <f>L12/F12*100</f>
        <v>54.33200350754284</v>
      </c>
      <c r="S12" s="123">
        <f>M12/G12*100</f>
        <v>46.2647070797541</v>
      </c>
      <c r="T12" s="123">
        <f>N12/H12*100</f>
        <v>54.060474041802784</v>
      </c>
      <c r="U12" s="123">
        <f>O12/I12*100</f>
        <v>55.150874794120384</v>
      </c>
      <c r="V12" s="123">
        <f>P12/J12*100</f>
        <v>57.47323047449625</v>
      </c>
      <c r="W12" s="123">
        <f>Q12/K12*100</f>
        <v>0</v>
      </c>
      <c r="X12" s="123">
        <f t="shared" si="2"/>
        <v>77703.00000000003</v>
      </c>
      <c r="Y12" s="123">
        <f>Y100+Y103+Y106+Y129+Y47+Y52+Y62+Y119+Y122+Y13+Y85+Y88+Y91+Y94+Y97+Y133+Y43+Y67+Y34+Y136+Y139+Y142+Y149+Y152+Y159+Y162+Y28+Y31+Y25+Y37+Y70+Y73+Y76+Y57+Y168+Y40+Y165+Y177+Y79+Y174+Y16+Y171+Y19+Y22</f>
        <v>1319.8999999999999</v>
      </c>
      <c r="Z12" s="123">
        <f>Z100+Z103+Z106+Z129+Z47+Z52+Z62+Z119+Z122+Z13+Z85+Z88+Z91+Z94+Z97+Z133+Z43+Z67+Z34+Z136+Z139+Z142+Z149+Z152+Z159+Z162+Z28+Z31+Z25+Z37+Z70+Z73+Z76+Z57+Z168+Z40+Z165+Z177+Z79+Z174+Z16+Z171+Z19+Z22</f>
        <v>31001.6</v>
      </c>
      <c r="AA12" s="123">
        <f>AA100+AA103+AA106+AA129+AA47+AA52+AA62+AA119+AA122+AA13+AA85+AA88+AA91+AA94+AA97+AA133+AA43+AA67+AA34+AA136+AA139+AA142+AA149+AA152+AA159+AA162+AA28+AA31+AA25+AA37+AA70+AA73+AA76+AA57+AA168+AA40+AA165+AA177+AA79+AA174+AA16+AA171+AA19+AA22</f>
        <v>41852.8</v>
      </c>
      <c r="AB12" s="123">
        <f>AB100+AB103+AB106+AB129+AB47+AB52+AB62+AB119+AB122+AB13+AB85+AB88+AB91+AB94+AB97+AB133+AB43+AB67+AB34+AB136+AB139+AB142+AB149+AB152+AB159+AB162+AB28+AB31+AB25+AB37+AB70+AB73+AB76+AB57+AB168+AB40+AB165+AB177+AB79+AB174+AB16+AB171+AB19+AB22</f>
        <v>2486.2000000000003</v>
      </c>
      <c r="AC12" s="123">
        <f>AC100+AC103+AC106+AC129+AC47+AC52+AC62+AC119+AC122+AC13+AC85+AC88+AC91+AC94+AC97+AC133+AC43+AC67+AC34+AC136+AC139+AC142+AC149+AC152+AC159+AC162+AC28+AC31+AC25+AC37+AC70+AC73+AC76+AC57+AC168+AC40+AC165+AC177+AC79+AC174+AC16+AC171+AC19+AC22</f>
        <v>1042.5</v>
      </c>
    </row>
    <row r="13" spans="2:29" s="224" customFormat="1" ht="42.75">
      <c r="B13" s="235" t="s">
        <v>196</v>
      </c>
      <c r="C13" s="99" t="s">
        <v>0</v>
      </c>
      <c r="D13" s="99"/>
      <c r="E13" s="99"/>
      <c r="F13" s="223">
        <f>H13+I13+J13+G13</f>
        <v>687.7</v>
      </c>
      <c r="G13" s="223"/>
      <c r="H13" s="223"/>
      <c r="I13" s="223"/>
      <c r="J13" s="223">
        <f>J14</f>
        <v>687.7</v>
      </c>
      <c r="K13" s="223"/>
      <c r="L13" s="223">
        <f>N13+O13+P13+M13</f>
        <v>401.1</v>
      </c>
      <c r="M13" s="223"/>
      <c r="N13" s="223"/>
      <c r="O13" s="223"/>
      <c r="P13" s="223">
        <f>P14</f>
        <v>401.1</v>
      </c>
      <c r="Q13" s="223"/>
      <c r="R13" s="223">
        <f>L13/F13*100</f>
        <v>58.32485095245019</v>
      </c>
      <c r="S13" s="223"/>
      <c r="T13" s="223"/>
      <c r="U13" s="223"/>
      <c r="V13" s="223">
        <f>P13/J13*100</f>
        <v>58.32485095245019</v>
      </c>
      <c r="W13" s="223"/>
      <c r="X13" s="223">
        <f aca="true" t="shared" si="3" ref="X13:X84">F13-L13</f>
        <v>286.6</v>
      </c>
      <c r="Y13" s="223"/>
      <c r="Z13" s="223"/>
      <c r="AA13" s="223"/>
      <c r="AB13" s="223">
        <f>J13-P13</f>
        <v>286.6</v>
      </c>
      <c r="AC13" s="223"/>
    </row>
    <row r="14" spans="2:29" s="224" customFormat="1" ht="14.25">
      <c r="B14" s="236" t="s">
        <v>380</v>
      </c>
      <c r="C14" s="99" t="s">
        <v>0</v>
      </c>
      <c r="D14" s="99" t="s">
        <v>1</v>
      </c>
      <c r="E14" s="99"/>
      <c r="F14" s="223">
        <f aca="true" t="shared" si="4" ref="F14:F92">H14+I14+J14+G14</f>
        <v>687.7</v>
      </c>
      <c r="G14" s="223"/>
      <c r="H14" s="223"/>
      <c r="I14" s="223"/>
      <c r="J14" s="223">
        <f>J15</f>
        <v>687.7</v>
      </c>
      <c r="K14" s="223"/>
      <c r="L14" s="223">
        <f aca="true" t="shared" si="5" ref="L14:L92">N14+O14+P14+M14</f>
        <v>401.1</v>
      </c>
      <c r="M14" s="223"/>
      <c r="N14" s="223"/>
      <c r="O14" s="223"/>
      <c r="P14" s="223">
        <f>P15</f>
        <v>401.1</v>
      </c>
      <c r="Q14" s="223"/>
      <c r="R14" s="223">
        <f aca="true" t="shared" si="6" ref="R14:R77">L14/F14*100</f>
        <v>58.32485095245019</v>
      </c>
      <c r="S14" s="223"/>
      <c r="T14" s="223"/>
      <c r="U14" s="223"/>
      <c r="V14" s="223">
        <f>P14/J14*100</f>
        <v>58.32485095245019</v>
      </c>
      <c r="W14" s="223"/>
      <c r="X14" s="223">
        <f t="shared" si="3"/>
        <v>286.6</v>
      </c>
      <c r="Y14" s="223"/>
      <c r="Z14" s="223"/>
      <c r="AA14" s="223"/>
      <c r="AB14" s="223">
        <f>J14-P14</f>
        <v>286.6</v>
      </c>
      <c r="AC14" s="223"/>
    </row>
    <row r="15" spans="2:29" s="224" customFormat="1" ht="14.25">
      <c r="B15" s="219" t="s">
        <v>314</v>
      </c>
      <c r="C15" s="99" t="s">
        <v>0</v>
      </c>
      <c r="D15" s="99" t="s">
        <v>1</v>
      </c>
      <c r="E15" s="99" t="s">
        <v>313</v>
      </c>
      <c r="F15" s="223">
        <f t="shared" si="4"/>
        <v>687.7</v>
      </c>
      <c r="G15" s="223"/>
      <c r="H15" s="223"/>
      <c r="I15" s="223"/>
      <c r="J15" s="223">
        <v>687.7</v>
      </c>
      <c r="K15" s="223"/>
      <c r="L15" s="223">
        <f t="shared" si="5"/>
        <v>401.1</v>
      </c>
      <c r="M15" s="223"/>
      <c r="N15" s="223"/>
      <c r="O15" s="223"/>
      <c r="P15" s="223">
        <v>401.1</v>
      </c>
      <c r="Q15" s="223"/>
      <c r="R15" s="223">
        <f t="shared" si="6"/>
        <v>58.32485095245019</v>
      </c>
      <c r="S15" s="223"/>
      <c r="T15" s="223"/>
      <c r="U15" s="223"/>
      <c r="V15" s="223">
        <f>P15/J15*100</f>
        <v>58.32485095245019</v>
      </c>
      <c r="W15" s="223"/>
      <c r="X15" s="223">
        <f t="shared" si="3"/>
        <v>286.6</v>
      </c>
      <c r="Y15" s="223"/>
      <c r="Z15" s="223"/>
      <c r="AA15" s="223"/>
      <c r="AB15" s="223">
        <f>J15-P15</f>
        <v>286.6</v>
      </c>
      <c r="AC15" s="223"/>
    </row>
    <row r="16" spans="2:29" s="224" customFormat="1" ht="85.5">
      <c r="B16" s="219" t="s">
        <v>161</v>
      </c>
      <c r="C16" s="225" t="s">
        <v>160</v>
      </c>
      <c r="D16" s="99"/>
      <c r="E16" s="99"/>
      <c r="F16" s="223">
        <f t="shared" si="4"/>
        <v>4865</v>
      </c>
      <c r="G16" s="223"/>
      <c r="H16" s="223"/>
      <c r="I16" s="223"/>
      <c r="J16" s="223">
        <f>J17</f>
        <v>4865</v>
      </c>
      <c r="K16" s="223"/>
      <c r="L16" s="223">
        <f t="shared" si="5"/>
        <v>2919</v>
      </c>
      <c r="M16" s="223"/>
      <c r="N16" s="223"/>
      <c r="O16" s="223"/>
      <c r="P16" s="223">
        <f>P17</f>
        <v>2919</v>
      </c>
      <c r="Q16" s="223"/>
      <c r="R16" s="223">
        <f t="shared" si="6"/>
        <v>60</v>
      </c>
      <c r="S16" s="223"/>
      <c r="T16" s="223"/>
      <c r="U16" s="223"/>
      <c r="V16" s="223">
        <f>P16/J16*100</f>
        <v>60</v>
      </c>
      <c r="W16" s="223"/>
      <c r="X16" s="223">
        <f>F16-L16</f>
        <v>1946</v>
      </c>
      <c r="Y16" s="223"/>
      <c r="Z16" s="223"/>
      <c r="AA16" s="223"/>
      <c r="AB16" s="223">
        <f>J16-P16</f>
        <v>1946</v>
      </c>
      <c r="AC16" s="223"/>
    </row>
    <row r="17" spans="2:29" s="224" customFormat="1" ht="14.25">
      <c r="B17" s="219" t="s">
        <v>60</v>
      </c>
      <c r="C17" s="225" t="s">
        <v>160</v>
      </c>
      <c r="D17" s="99" t="s">
        <v>104</v>
      </c>
      <c r="E17" s="99"/>
      <c r="F17" s="223">
        <f t="shared" si="4"/>
        <v>4865</v>
      </c>
      <c r="G17" s="223"/>
      <c r="H17" s="223"/>
      <c r="I17" s="223"/>
      <c r="J17" s="223">
        <f>J18</f>
        <v>4865</v>
      </c>
      <c r="K17" s="223"/>
      <c r="L17" s="223">
        <f t="shared" si="5"/>
        <v>2919</v>
      </c>
      <c r="M17" s="223"/>
      <c r="N17" s="223"/>
      <c r="O17" s="223"/>
      <c r="P17" s="223">
        <f>P18</f>
        <v>2919</v>
      </c>
      <c r="Q17" s="223"/>
      <c r="R17" s="223">
        <f t="shared" si="6"/>
        <v>60</v>
      </c>
      <c r="S17" s="223"/>
      <c r="T17" s="223"/>
      <c r="U17" s="223"/>
      <c r="V17" s="223">
        <f>P17/J17*100</f>
        <v>60</v>
      </c>
      <c r="W17" s="223"/>
      <c r="X17" s="223">
        <f>F17-L17</f>
        <v>1946</v>
      </c>
      <c r="Y17" s="223"/>
      <c r="Z17" s="223"/>
      <c r="AA17" s="223"/>
      <c r="AB17" s="223">
        <f>J17-P17</f>
        <v>1946</v>
      </c>
      <c r="AC17" s="223"/>
    </row>
    <row r="18" spans="2:29" s="224" customFormat="1" ht="14.25">
      <c r="B18" s="219" t="s">
        <v>445</v>
      </c>
      <c r="C18" s="237" t="s">
        <v>160</v>
      </c>
      <c r="D18" s="99" t="s">
        <v>104</v>
      </c>
      <c r="E18" s="99" t="s">
        <v>492</v>
      </c>
      <c r="F18" s="223">
        <f t="shared" si="4"/>
        <v>4865</v>
      </c>
      <c r="G18" s="223"/>
      <c r="H18" s="223"/>
      <c r="I18" s="223"/>
      <c r="J18" s="223">
        <v>4865</v>
      </c>
      <c r="K18" s="223"/>
      <c r="L18" s="223">
        <f t="shared" si="5"/>
        <v>2919</v>
      </c>
      <c r="M18" s="223"/>
      <c r="N18" s="223"/>
      <c r="O18" s="223"/>
      <c r="P18" s="223">
        <v>2919</v>
      </c>
      <c r="Q18" s="223"/>
      <c r="R18" s="223">
        <f t="shared" si="6"/>
        <v>60</v>
      </c>
      <c r="S18" s="223"/>
      <c r="T18" s="223"/>
      <c r="U18" s="223"/>
      <c r="V18" s="223">
        <f>P18/J18*100</f>
        <v>60</v>
      </c>
      <c r="W18" s="223"/>
      <c r="X18" s="223">
        <f>F18-L18</f>
        <v>1946</v>
      </c>
      <c r="Y18" s="223"/>
      <c r="Z18" s="223"/>
      <c r="AA18" s="223"/>
      <c r="AB18" s="223">
        <f>J18-P18</f>
        <v>1946</v>
      </c>
      <c r="AC18" s="223"/>
    </row>
    <row r="19" spans="2:29" s="224" customFormat="1" ht="57">
      <c r="B19" s="219" t="s">
        <v>165</v>
      </c>
      <c r="C19" s="99" t="s">
        <v>164</v>
      </c>
      <c r="D19" s="99"/>
      <c r="E19" s="99"/>
      <c r="F19" s="223">
        <f t="shared" si="4"/>
        <v>19.8</v>
      </c>
      <c r="G19" s="223"/>
      <c r="H19" s="223"/>
      <c r="I19" s="223"/>
      <c r="J19" s="223">
        <f>J20</f>
        <v>19.8</v>
      </c>
      <c r="K19" s="223"/>
      <c r="L19" s="223">
        <f t="shared" si="5"/>
        <v>0</v>
      </c>
      <c r="M19" s="223"/>
      <c r="N19" s="223"/>
      <c r="O19" s="223"/>
      <c r="P19" s="223">
        <f>P20</f>
        <v>0</v>
      </c>
      <c r="Q19" s="223"/>
      <c r="R19" s="223">
        <f t="shared" si="6"/>
        <v>0</v>
      </c>
      <c r="S19" s="223"/>
      <c r="T19" s="223"/>
      <c r="U19" s="223"/>
      <c r="V19" s="223">
        <f>P19/J19*100</f>
        <v>0</v>
      </c>
      <c r="W19" s="223"/>
      <c r="X19" s="223">
        <f aca="true" t="shared" si="7" ref="X19:X24">F19-L19</f>
        <v>19.8</v>
      </c>
      <c r="Y19" s="223"/>
      <c r="Z19" s="223"/>
      <c r="AA19" s="223"/>
      <c r="AB19" s="223">
        <f>J19-P19</f>
        <v>19.8</v>
      </c>
      <c r="AC19" s="223"/>
    </row>
    <row r="20" spans="2:29" s="224" customFormat="1" ht="28.5">
      <c r="B20" s="219" t="s">
        <v>524</v>
      </c>
      <c r="C20" s="99" t="s">
        <v>164</v>
      </c>
      <c r="D20" s="99" t="s">
        <v>525</v>
      </c>
      <c r="E20" s="99"/>
      <c r="F20" s="223">
        <f t="shared" si="4"/>
        <v>19.8</v>
      </c>
      <c r="G20" s="223"/>
      <c r="H20" s="223"/>
      <c r="I20" s="223"/>
      <c r="J20" s="223">
        <f>J21</f>
        <v>19.8</v>
      </c>
      <c r="K20" s="223"/>
      <c r="L20" s="223">
        <f t="shared" si="5"/>
        <v>0</v>
      </c>
      <c r="M20" s="223"/>
      <c r="N20" s="223"/>
      <c r="O20" s="223"/>
      <c r="P20" s="223">
        <f>P21</f>
        <v>0</v>
      </c>
      <c r="Q20" s="223"/>
      <c r="R20" s="223">
        <f t="shared" si="6"/>
        <v>0</v>
      </c>
      <c r="S20" s="223"/>
      <c r="T20" s="223"/>
      <c r="U20" s="223"/>
      <c r="V20" s="223">
        <f>P20/J20*100</f>
        <v>0</v>
      </c>
      <c r="W20" s="223"/>
      <c r="X20" s="223">
        <f t="shared" si="7"/>
        <v>19.8</v>
      </c>
      <c r="Y20" s="223"/>
      <c r="Z20" s="223"/>
      <c r="AA20" s="223"/>
      <c r="AB20" s="223">
        <f>J20-P20</f>
        <v>19.8</v>
      </c>
      <c r="AC20" s="223"/>
    </row>
    <row r="21" spans="2:29" s="224" customFormat="1" ht="14.25">
      <c r="B21" s="219" t="s">
        <v>439</v>
      </c>
      <c r="C21" s="99" t="s">
        <v>164</v>
      </c>
      <c r="D21" s="99" t="s">
        <v>525</v>
      </c>
      <c r="E21" s="99" t="s">
        <v>489</v>
      </c>
      <c r="F21" s="223">
        <f t="shared" si="4"/>
        <v>19.8</v>
      </c>
      <c r="G21" s="223"/>
      <c r="H21" s="223"/>
      <c r="I21" s="223"/>
      <c r="J21" s="223">
        <v>19.8</v>
      </c>
      <c r="K21" s="223"/>
      <c r="L21" s="223">
        <v>0</v>
      </c>
      <c r="M21" s="223"/>
      <c r="N21" s="223"/>
      <c r="O21" s="223"/>
      <c r="P21" s="223">
        <v>0</v>
      </c>
      <c r="Q21" s="223"/>
      <c r="R21" s="223">
        <f t="shared" si="6"/>
        <v>0</v>
      </c>
      <c r="S21" s="223"/>
      <c r="T21" s="223"/>
      <c r="U21" s="223"/>
      <c r="V21" s="223">
        <f>P21/J21*100</f>
        <v>0</v>
      </c>
      <c r="W21" s="223"/>
      <c r="X21" s="223">
        <f t="shared" si="7"/>
        <v>19.8</v>
      </c>
      <c r="Y21" s="223"/>
      <c r="Z21" s="223"/>
      <c r="AA21" s="223"/>
      <c r="AB21" s="223">
        <f>J21-P21</f>
        <v>19.8</v>
      </c>
      <c r="AC21" s="223"/>
    </row>
    <row r="22" spans="2:29" s="224" customFormat="1" ht="57">
      <c r="B22" s="219" t="s">
        <v>163</v>
      </c>
      <c r="C22" s="99" t="s">
        <v>162</v>
      </c>
      <c r="D22" s="99"/>
      <c r="E22" s="99"/>
      <c r="F22" s="223">
        <f t="shared" si="4"/>
        <v>100</v>
      </c>
      <c r="G22" s="223"/>
      <c r="H22" s="223"/>
      <c r="I22" s="223"/>
      <c r="J22" s="223">
        <f>J23</f>
        <v>100</v>
      </c>
      <c r="K22" s="223"/>
      <c r="L22" s="223">
        <v>0</v>
      </c>
      <c r="M22" s="223"/>
      <c r="N22" s="223"/>
      <c r="O22" s="223"/>
      <c r="P22" s="223">
        <f>P23</f>
        <v>0</v>
      </c>
      <c r="Q22" s="223"/>
      <c r="R22" s="223">
        <f t="shared" si="6"/>
        <v>0</v>
      </c>
      <c r="S22" s="223"/>
      <c r="T22" s="223"/>
      <c r="U22" s="223"/>
      <c r="V22" s="223">
        <f>P22/J22*100</f>
        <v>0</v>
      </c>
      <c r="W22" s="223"/>
      <c r="X22" s="223">
        <f t="shared" si="7"/>
        <v>100</v>
      </c>
      <c r="Y22" s="223"/>
      <c r="Z22" s="223"/>
      <c r="AA22" s="223"/>
      <c r="AB22" s="223">
        <f>J22-P22</f>
        <v>100</v>
      </c>
      <c r="AC22" s="223"/>
    </row>
    <row r="23" spans="2:29" s="224" customFormat="1" ht="14.25">
      <c r="B23" s="219" t="s">
        <v>380</v>
      </c>
      <c r="C23" s="99" t="s">
        <v>162</v>
      </c>
      <c r="D23" s="99" t="s">
        <v>1</v>
      </c>
      <c r="E23" s="99"/>
      <c r="F23" s="223">
        <f t="shared" si="4"/>
        <v>100</v>
      </c>
      <c r="G23" s="223"/>
      <c r="H23" s="223"/>
      <c r="I23" s="223"/>
      <c r="J23" s="223">
        <f>J24</f>
        <v>100</v>
      </c>
      <c r="K23" s="223"/>
      <c r="L23" s="223">
        <v>0</v>
      </c>
      <c r="M23" s="223"/>
      <c r="N23" s="223"/>
      <c r="O23" s="223"/>
      <c r="P23" s="223">
        <f>P24</f>
        <v>0</v>
      </c>
      <c r="Q23" s="223"/>
      <c r="R23" s="223">
        <f t="shared" si="6"/>
        <v>0</v>
      </c>
      <c r="S23" s="223"/>
      <c r="T23" s="223"/>
      <c r="U23" s="223"/>
      <c r="V23" s="223">
        <f>P23/J23*100</f>
        <v>0</v>
      </c>
      <c r="W23" s="223"/>
      <c r="X23" s="223">
        <f t="shared" si="7"/>
        <v>100</v>
      </c>
      <c r="Y23" s="223"/>
      <c r="Z23" s="223"/>
      <c r="AA23" s="223"/>
      <c r="AB23" s="223">
        <f>J23-P23</f>
        <v>100</v>
      </c>
      <c r="AC23" s="223"/>
    </row>
    <row r="24" spans="2:29" s="224" customFormat="1" ht="14.25">
      <c r="B24" s="219" t="s">
        <v>439</v>
      </c>
      <c r="C24" s="99" t="s">
        <v>162</v>
      </c>
      <c r="D24" s="99" t="s">
        <v>1</v>
      </c>
      <c r="E24" s="99" t="s">
        <v>489</v>
      </c>
      <c r="F24" s="223">
        <f t="shared" si="4"/>
        <v>100</v>
      </c>
      <c r="G24" s="223"/>
      <c r="H24" s="223"/>
      <c r="I24" s="223"/>
      <c r="J24" s="223">
        <v>100</v>
      </c>
      <c r="K24" s="223"/>
      <c r="L24" s="223">
        <v>0</v>
      </c>
      <c r="M24" s="223"/>
      <c r="N24" s="223"/>
      <c r="O24" s="223"/>
      <c r="P24" s="223">
        <v>0</v>
      </c>
      <c r="Q24" s="223"/>
      <c r="R24" s="223">
        <f t="shared" si="6"/>
        <v>0</v>
      </c>
      <c r="S24" s="223"/>
      <c r="T24" s="223"/>
      <c r="U24" s="223"/>
      <c r="V24" s="223">
        <f>P24/J24*100</f>
        <v>0</v>
      </c>
      <c r="W24" s="223"/>
      <c r="X24" s="223">
        <f t="shared" si="7"/>
        <v>100</v>
      </c>
      <c r="Y24" s="223"/>
      <c r="Z24" s="223"/>
      <c r="AA24" s="223"/>
      <c r="AB24" s="223">
        <f>J24-P24</f>
        <v>100</v>
      </c>
      <c r="AC24" s="223"/>
    </row>
    <row r="25" spans="2:29" s="224" customFormat="1" ht="42.75">
      <c r="B25" s="236" t="s">
        <v>197</v>
      </c>
      <c r="C25" s="100" t="s">
        <v>108</v>
      </c>
      <c r="D25" s="98"/>
      <c r="E25" s="100"/>
      <c r="F25" s="223">
        <f t="shared" si="4"/>
        <v>173.7</v>
      </c>
      <c r="G25" s="223"/>
      <c r="H25" s="223"/>
      <c r="I25" s="223"/>
      <c r="J25" s="223">
        <f>J26</f>
        <v>173.7</v>
      </c>
      <c r="K25" s="223"/>
      <c r="L25" s="223">
        <f t="shared" si="5"/>
        <v>39.9</v>
      </c>
      <c r="M25" s="223"/>
      <c r="N25" s="223"/>
      <c r="O25" s="223"/>
      <c r="P25" s="223">
        <f>P26</f>
        <v>39.9</v>
      </c>
      <c r="Q25" s="223"/>
      <c r="R25" s="223">
        <f t="shared" si="6"/>
        <v>22.9706390328152</v>
      </c>
      <c r="S25" s="223"/>
      <c r="T25" s="223"/>
      <c r="U25" s="223"/>
      <c r="V25" s="223">
        <f>P25/J25*100</f>
        <v>22.9706390328152</v>
      </c>
      <c r="W25" s="223"/>
      <c r="X25" s="223">
        <f t="shared" si="3"/>
        <v>133.79999999999998</v>
      </c>
      <c r="Y25" s="223"/>
      <c r="Z25" s="223"/>
      <c r="AA25" s="223"/>
      <c r="AB25" s="223">
        <f>J25-P25</f>
        <v>133.79999999999998</v>
      </c>
      <c r="AC25" s="223"/>
    </row>
    <row r="26" spans="2:29" s="224" customFormat="1" ht="14.25">
      <c r="B26" s="219" t="s">
        <v>60</v>
      </c>
      <c r="C26" s="100" t="s">
        <v>108</v>
      </c>
      <c r="D26" s="99" t="s">
        <v>104</v>
      </c>
      <c r="E26" s="100"/>
      <c r="F26" s="223">
        <f t="shared" si="4"/>
        <v>173.7</v>
      </c>
      <c r="G26" s="223"/>
      <c r="H26" s="223"/>
      <c r="I26" s="223"/>
      <c r="J26" s="223">
        <f>J27</f>
        <v>173.7</v>
      </c>
      <c r="K26" s="223"/>
      <c r="L26" s="223">
        <f t="shared" si="5"/>
        <v>39.9</v>
      </c>
      <c r="M26" s="223"/>
      <c r="N26" s="223"/>
      <c r="O26" s="223"/>
      <c r="P26" s="223">
        <f>P27</f>
        <v>39.9</v>
      </c>
      <c r="Q26" s="223"/>
      <c r="R26" s="223">
        <f t="shared" si="6"/>
        <v>22.9706390328152</v>
      </c>
      <c r="S26" s="223"/>
      <c r="T26" s="223"/>
      <c r="U26" s="223"/>
      <c r="V26" s="223">
        <f>P26/J26*100</f>
        <v>22.9706390328152</v>
      </c>
      <c r="W26" s="223"/>
      <c r="X26" s="223">
        <f t="shared" si="3"/>
        <v>133.79999999999998</v>
      </c>
      <c r="Y26" s="223"/>
      <c r="Z26" s="223"/>
      <c r="AA26" s="223"/>
      <c r="AB26" s="223">
        <f>J26-P26</f>
        <v>133.79999999999998</v>
      </c>
      <c r="AC26" s="223"/>
    </row>
    <row r="27" spans="2:29" s="224" customFormat="1" ht="14.25">
      <c r="B27" s="235" t="s">
        <v>219</v>
      </c>
      <c r="C27" s="100" t="s">
        <v>108</v>
      </c>
      <c r="D27" s="99" t="s">
        <v>104</v>
      </c>
      <c r="E27" s="100">
        <v>1004</v>
      </c>
      <c r="F27" s="223">
        <f t="shared" si="4"/>
        <v>173.7</v>
      </c>
      <c r="G27" s="223"/>
      <c r="H27" s="223"/>
      <c r="I27" s="223"/>
      <c r="J27" s="223">
        <v>173.7</v>
      </c>
      <c r="K27" s="223"/>
      <c r="L27" s="223">
        <f t="shared" si="5"/>
        <v>39.9</v>
      </c>
      <c r="M27" s="223"/>
      <c r="N27" s="223"/>
      <c r="O27" s="223"/>
      <c r="P27" s="223">
        <v>39.9</v>
      </c>
      <c r="Q27" s="223"/>
      <c r="R27" s="223">
        <f t="shared" si="6"/>
        <v>22.9706390328152</v>
      </c>
      <c r="S27" s="223"/>
      <c r="T27" s="223"/>
      <c r="U27" s="223"/>
      <c r="V27" s="223">
        <f>P27/J27*100</f>
        <v>22.9706390328152</v>
      </c>
      <c r="W27" s="223"/>
      <c r="X27" s="223">
        <f t="shared" si="3"/>
        <v>133.79999999999998</v>
      </c>
      <c r="Y27" s="223"/>
      <c r="Z27" s="223"/>
      <c r="AA27" s="223"/>
      <c r="AB27" s="223">
        <f>J27-P27</f>
        <v>133.79999999999998</v>
      </c>
      <c r="AC27" s="223"/>
    </row>
    <row r="28" spans="2:29" s="221" customFormat="1" ht="29.25">
      <c r="B28" s="236" t="s">
        <v>198</v>
      </c>
      <c r="C28" s="100" t="s">
        <v>51</v>
      </c>
      <c r="D28" s="124"/>
      <c r="E28" s="99"/>
      <c r="F28" s="223">
        <f t="shared" si="4"/>
        <v>81.7</v>
      </c>
      <c r="G28" s="223"/>
      <c r="H28" s="223"/>
      <c r="I28" s="223">
        <f>I29</f>
        <v>81.7</v>
      </c>
      <c r="J28" s="223"/>
      <c r="K28" s="223"/>
      <c r="L28" s="223">
        <f t="shared" si="5"/>
        <v>22.3</v>
      </c>
      <c r="M28" s="223"/>
      <c r="N28" s="223"/>
      <c r="O28" s="223">
        <f>O29</f>
        <v>22.3</v>
      </c>
      <c r="P28" s="223"/>
      <c r="Q28" s="223"/>
      <c r="R28" s="223">
        <f t="shared" si="6"/>
        <v>27.294981640146883</v>
      </c>
      <c r="S28" s="223"/>
      <c r="T28" s="223"/>
      <c r="U28" s="223">
        <f aca="true" t="shared" si="8" ref="U14:U77">O28/I28*100</f>
        <v>27.294981640146883</v>
      </c>
      <c r="V28" s="223"/>
      <c r="W28" s="223"/>
      <c r="X28" s="223">
        <f t="shared" si="3"/>
        <v>59.400000000000006</v>
      </c>
      <c r="Y28" s="223"/>
      <c r="Z28" s="223"/>
      <c r="AA28" s="223">
        <f aca="true" t="shared" si="9" ref="AA13:AA84">I28-O28</f>
        <v>59.400000000000006</v>
      </c>
      <c r="AB28" s="223"/>
      <c r="AC28" s="223"/>
    </row>
    <row r="29" spans="2:29" s="221" customFormat="1" ht="15">
      <c r="B29" s="236" t="s">
        <v>60</v>
      </c>
      <c r="C29" s="100" t="s">
        <v>51</v>
      </c>
      <c r="D29" s="124">
        <v>300</v>
      </c>
      <c r="E29" s="99"/>
      <c r="F29" s="223">
        <f t="shared" si="4"/>
        <v>81.7</v>
      </c>
      <c r="G29" s="223"/>
      <c r="H29" s="223"/>
      <c r="I29" s="223">
        <f>I30</f>
        <v>81.7</v>
      </c>
      <c r="J29" s="223"/>
      <c r="K29" s="223"/>
      <c r="L29" s="223">
        <f t="shared" si="5"/>
        <v>22.3</v>
      </c>
      <c r="M29" s="223"/>
      <c r="N29" s="223"/>
      <c r="O29" s="223">
        <f>O30</f>
        <v>22.3</v>
      </c>
      <c r="P29" s="223"/>
      <c r="Q29" s="223"/>
      <c r="R29" s="223">
        <f t="shared" si="6"/>
        <v>27.294981640146883</v>
      </c>
      <c r="S29" s="223"/>
      <c r="T29" s="223"/>
      <c r="U29" s="223">
        <f t="shared" si="8"/>
        <v>27.294981640146883</v>
      </c>
      <c r="V29" s="223"/>
      <c r="W29" s="223"/>
      <c r="X29" s="223">
        <f t="shared" si="3"/>
        <v>59.400000000000006</v>
      </c>
      <c r="Y29" s="223"/>
      <c r="Z29" s="223"/>
      <c r="AA29" s="223">
        <f t="shared" si="9"/>
        <v>59.400000000000006</v>
      </c>
      <c r="AB29" s="223"/>
      <c r="AC29" s="223"/>
    </row>
    <row r="30" spans="2:29" s="221" customFormat="1" ht="15">
      <c r="B30" s="219" t="s">
        <v>217</v>
      </c>
      <c r="C30" s="100" t="s">
        <v>51</v>
      </c>
      <c r="D30" s="124">
        <v>300</v>
      </c>
      <c r="E30" s="99" t="s">
        <v>486</v>
      </c>
      <c r="F30" s="223">
        <f t="shared" si="4"/>
        <v>81.7</v>
      </c>
      <c r="G30" s="223"/>
      <c r="H30" s="223"/>
      <c r="I30" s="223">
        <v>81.7</v>
      </c>
      <c r="J30" s="223"/>
      <c r="K30" s="223"/>
      <c r="L30" s="223">
        <f t="shared" si="5"/>
        <v>22.3</v>
      </c>
      <c r="M30" s="223"/>
      <c r="N30" s="223"/>
      <c r="O30" s="223">
        <v>22.3</v>
      </c>
      <c r="P30" s="223"/>
      <c r="Q30" s="223"/>
      <c r="R30" s="223">
        <f t="shared" si="6"/>
        <v>27.294981640146883</v>
      </c>
      <c r="S30" s="223"/>
      <c r="T30" s="223"/>
      <c r="U30" s="223">
        <f t="shared" si="8"/>
        <v>27.294981640146883</v>
      </c>
      <c r="V30" s="223"/>
      <c r="W30" s="223"/>
      <c r="X30" s="223">
        <f t="shared" si="3"/>
        <v>59.400000000000006</v>
      </c>
      <c r="Y30" s="223"/>
      <c r="Z30" s="223"/>
      <c r="AA30" s="223">
        <f t="shared" si="9"/>
        <v>59.400000000000006</v>
      </c>
      <c r="AB30" s="223"/>
      <c r="AC30" s="223"/>
    </row>
    <row r="31" spans="2:29" s="224" customFormat="1" ht="57">
      <c r="B31" s="236" t="s">
        <v>199</v>
      </c>
      <c r="C31" s="100" t="s">
        <v>135</v>
      </c>
      <c r="D31" s="99"/>
      <c r="E31" s="100"/>
      <c r="F31" s="223">
        <f t="shared" si="4"/>
        <v>6109.1</v>
      </c>
      <c r="G31" s="223"/>
      <c r="H31" s="223"/>
      <c r="I31" s="223">
        <f>I32</f>
        <v>6109.1</v>
      </c>
      <c r="J31" s="223"/>
      <c r="K31" s="223"/>
      <c r="L31" s="223">
        <f t="shared" si="5"/>
        <v>0</v>
      </c>
      <c r="M31" s="223"/>
      <c r="N31" s="223"/>
      <c r="O31" s="223">
        <f>O32</f>
        <v>0</v>
      </c>
      <c r="P31" s="223"/>
      <c r="Q31" s="223"/>
      <c r="R31" s="223">
        <f t="shared" si="6"/>
        <v>0</v>
      </c>
      <c r="S31" s="223"/>
      <c r="T31" s="223"/>
      <c r="U31" s="223">
        <f t="shared" si="8"/>
        <v>0</v>
      </c>
      <c r="V31" s="223"/>
      <c r="W31" s="223"/>
      <c r="X31" s="223">
        <f t="shared" si="3"/>
        <v>6109.1</v>
      </c>
      <c r="Y31" s="223"/>
      <c r="Z31" s="223"/>
      <c r="AA31" s="223">
        <f t="shared" si="9"/>
        <v>6109.1</v>
      </c>
      <c r="AB31" s="223"/>
      <c r="AC31" s="223"/>
    </row>
    <row r="32" spans="2:29" s="224" customFormat="1" ht="28.5">
      <c r="B32" s="236" t="s">
        <v>41</v>
      </c>
      <c r="C32" s="100" t="s">
        <v>135</v>
      </c>
      <c r="D32" s="99" t="s">
        <v>39</v>
      </c>
      <c r="E32" s="100"/>
      <c r="F32" s="223">
        <f t="shared" si="4"/>
        <v>6109.1</v>
      </c>
      <c r="G32" s="223"/>
      <c r="H32" s="223"/>
      <c r="I32" s="223">
        <f>I33</f>
        <v>6109.1</v>
      </c>
      <c r="J32" s="223"/>
      <c r="K32" s="223"/>
      <c r="L32" s="223">
        <f t="shared" si="5"/>
        <v>0</v>
      </c>
      <c r="M32" s="223"/>
      <c r="N32" s="223"/>
      <c r="O32" s="223">
        <f>O33</f>
        <v>0</v>
      </c>
      <c r="P32" s="223"/>
      <c r="Q32" s="223"/>
      <c r="R32" s="223">
        <f t="shared" si="6"/>
        <v>0</v>
      </c>
      <c r="S32" s="223"/>
      <c r="T32" s="223"/>
      <c r="U32" s="223">
        <f t="shared" si="8"/>
        <v>0</v>
      </c>
      <c r="V32" s="223"/>
      <c r="W32" s="223"/>
      <c r="X32" s="223">
        <f t="shared" si="3"/>
        <v>6109.1</v>
      </c>
      <c r="Y32" s="223"/>
      <c r="Z32" s="223"/>
      <c r="AA32" s="223">
        <f t="shared" si="9"/>
        <v>6109.1</v>
      </c>
      <c r="AB32" s="223"/>
      <c r="AC32" s="223"/>
    </row>
    <row r="33" spans="2:29" s="224" customFormat="1" ht="14.25">
      <c r="B33" s="235" t="s">
        <v>219</v>
      </c>
      <c r="C33" s="100" t="s">
        <v>135</v>
      </c>
      <c r="D33" s="99" t="s">
        <v>39</v>
      </c>
      <c r="E33" s="100">
        <v>1004</v>
      </c>
      <c r="F33" s="223">
        <f t="shared" si="4"/>
        <v>6109.1</v>
      </c>
      <c r="G33" s="223"/>
      <c r="H33" s="223"/>
      <c r="I33" s="223">
        <v>6109.1</v>
      </c>
      <c r="J33" s="223"/>
      <c r="K33" s="223"/>
      <c r="L33" s="223">
        <f t="shared" si="5"/>
        <v>0</v>
      </c>
      <c r="M33" s="223"/>
      <c r="N33" s="223"/>
      <c r="O33" s="223">
        <v>0</v>
      </c>
      <c r="P33" s="223"/>
      <c r="Q33" s="223"/>
      <c r="R33" s="223">
        <f t="shared" si="6"/>
        <v>0</v>
      </c>
      <c r="S33" s="223"/>
      <c r="T33" s="223"/>
      <c r="U33" s="223">
        <f t="shared" si="8"/>
        <v>0</v>
      </c>
      <c r="V33" s="223"/>
      <c r="W33" s="223"/>
      <c r="X33" s="223">
        <f t="shared" si="3"/>
        <v>6109.1</v>
      </c>
      <c r="Y33" s="223"/>
      <c r="Z33" s="223"/>
      <c r="AA33" s="223">
        <f t="shared" si="9"/>
        <v>6109.1</v>
      </c>
      <c r="AB33" s="223"/>
      <c r="AC33" s="223"/>
    </row>
    <row r="34" spans="2:29" s="221" customFormat="1" ht="29.25">
      <c r="B34" s="236" t="s">
        <v>200</v>
      </c>
      <c r="C34" s="101" t="s">
        <v>24</v>
      </c>
      <c r="D34" s="124"/>
      <c r="E34" s="102"/>
      <c r="F34" s="223">
        <f t="shared" si="4"/>
        <v>1901.7</v>
      </c>
      <c r="G34" s="223"/>
      <c r="H34" s="223"/>
      <c r="I34" s="223">
        <f>I35</f>
        <v>1901.7</v>
      </c>
      <c r="J34" s="223"/>
      <c r="K34" s="223"/>
      <c r="L34" s="223">
        <f t="shared" si="5"/>
        <v>1083.1</v>
      </c>
      <c r="M34" s="223"/>
      <c r="N34" s="223"/>
      <c r="O34" s="223">
        <f>O35</f>
        <v>1083.1</v>
      </c>
      <c r="P34" s="223"/>
      <c r="Q34" s="223"/>
      <c r="R34" s="223">
        <f t="shared" si="6"/>
        <v>56.95430404375033</v>
      </c>
      <c r="S34" s="223"/>
      <c r="T34" s="223"/>
      <c r="U34" s="223">
        <f t="shared" si="8"/>
        <v>56.95430404375033</v>
      </c>
      <c r="V34" s="223"/>
      <c r="W34" s="223"/>
      <c r="X34" s="223">
        <f t="shared" si="3"/>
        <v>818.6000000000001</v>
      </c>
      <c r="Y34" s="223"/>
      <c r="Z34" s="223"/>
      <c r="AA34" s="223">
        <f t="shared" si="9"/>
        <v>818.6000000000001</v>
      </c>
      <c r="AB34" s="223"/>
      <c r="AC34" s="223"/>
    </row>
    <row r="35" spans="2:29" s="221" customFormat="1" ht="28.5">
      <c r="B35" s="219" t="s">
        <v>8</v>
      </c>
      <c r="C35" s="101" t="s">
        <v>24</v>
      </c>
      <c r="D35" s="99" t="s">
        <v>9</v>
      </c>
      <c r="E35" s="102"/>
      <c r="F35" s="223">
        <f t="shared" si="4"/>
        <v>1901.7</v>
      </c>
      <c r="G35" s="223"/>
      <c r="H35" s="223"/>
      <c r="I35" s="223">
        <f>I36</f>
        <v>1901.7</v>
      </c>
      <c r="J35" s="223"/>
      <c r="K35" s="223"/>
      <c r="L35" s="223">
        <f t="shared" si="5"/>
        <v>1083.1</v>
      </c>
      <c r="M35" s="223"/>
      <c r="N35" s="223"/>
      <c r="O35" s="223">
        <f>O36</f>
        <v>1083.1</v>
      </c>
      <c r="P35" s="223"/>
      <c r="Q35" s="223"/>
      <c r="R35" s="223">
        <f t="shared" si="6"/>
        <v>56.95430404375033</v>
      </c>
      <c r="S35" s="223"/>
      <c r="T35" s="223"/>
      <c r="U35" s="223">
        <f t="shared" si="8"/>
        <v>56.95430404375033</v>
      </c>
      <c r="V35" s="223"/>
      <c r="W35" s="223"/>
      <c r="X35" s="223">
        <f t="shared" si="3"/>
        <v>818.6000000000001</v>
      </c>
      <c r="Y35" s="223"/>
      <c r="Z35" s="223"/>
      <c r="AA35" s="223">
        <f t="shared" si="9"/>
        <v>818.6000000000001</v>
      </c>
      <c r="AB35" s="223"/>
      <c r="AC35" s="223"/>
    </row>
    <row r="36" spans="2:29" s="221" customFormat="1" ht="15">
      <c r="B36" s="219" t="s">
        <v>436</v>
      </c>
      <c r="C36" s="101" t="s">
        <v>24</v>
      </c>
      <c r="D36" s="99" t="s">
        <v>9</v>
      </c>
      <c r="E36" s="102" t="s">
        <v>485</v>
      </c>
      <c r="F36" s="223">
        <f t="shared" si="4"/>
        <v>1901.7</v>
      </c>
      <c r="G36" s="223"/>
      <c r="H36" s="223"/>
      <c r="I36" s="223">
        <v>1901.7</v>
      </c>
      <c r="J36" s="223"/>
      <c r="K36" s="223"/>
      <c r="L36" s="223">
        <f t="shared" si="5"/>
        <v>1083.1</v>
      </c>
      <c r="M36" s="223"/>
      <c r="N36" s="223"/>
      <c r="O36" s="223">
        <v>1083.1</v>
      </c>
      <c r="P36" s="223"/>
      <c r="Q36" s="223"/>
      <c r="R36" s="223">
        <f t="shared" si="6"/>
        <v>56.95430404375033</v>
      </c>
      <c r="S36" s="223"/>
      <c r="T36" s="223"/>
      <c r="U36" s="223">
        <f t="shared" si="8"/>
        <v>56.95430404375033</v>
      </c>
      <c r="V36" s="223"/>
      <c r="W36" s="223"/>
      <c r="X36" s="223">
        <f t="shared" si="3"/>
        <v>818.6000000000001</v>
      </c>
      <c r="Y36" s="223"/>
      <c r="Z36" s="223"/>
      <c r="AA36" s="223">
        <f t="shared" si="9"/>
        <v>818.6000000000001</v>
      </c>
      <c r="AB36" s="223"/>
      <c r="AC36" s="223"/>
    </row>
    <row r="37" spans="2:29" s="224" customFormat="1" ht="57">
      <c r="B37" s="236" t="s">
        <v>201</v>
      </c>
      <c r="C37" s="100" t="s">
        <v>109</v>
      </c>
      <c r="D37" s="98"/>
      <c r="E37" s="100"/>
      <c r="F37" s="223">
        <f t="shared" si="4"/>
        <v>1365</v>
      </c>
      <c r="G37" s="223"/>
      <c r="H37" s="223"/>
      <c r="I37" s="223">
        <f>I38</f>
        <v>1365</v>
      </c>
      <c r="J37" s="223"/>
      <c r="K37" s="223"/>
      <c r="L37" s="223">
        <f t="shared" si="5"/>
        <v>391.4</v>
      </c>
      <c r="M37" s="223"/>
      <c r="N37" s="223"/>
      <c r="O37" s="223">
        <f>O38</f>
        <v>391.4</v>
      </c>
      <c r="P37" s="223"/>
      <c r="Q37" s="223"/>
      <c r="R37" s="223">
        <f t="shared" si="6"/>
        <v>28.67399267399267</v>
      </c>
      <c r="S37" s="223"/>
      <c r="T37" s="223"/>
      <c r="U37" s="223">
        <f t="shared" si="8"/>
        <v>28.67399267399267</v>
      </c>
      <c r="V37" s="223"/>
      <c r="W37" s="223"/>
      <c r="X37" s="223">
        <f t="shared" si="3"/>
        <v>973.6</v>
      </c>
      <c r="Y37" s="223"/>
      <c r="Z37" s="223"/>
      <c r="AA37" s="223">
        <f t="shared" si="9"/>
        <v>973.6</v>
      </c>
      <c r="AB37" s="223"/>
      <c r="AC37" s="223"/>
    </row>
    <row r="38" spans="2:29" s="224" customFormat="1" ht="14.25">
      <c r="B38" s="219" t="s">
        <v>60</v>
      </c>
      <c r="C38" s="100" t="s">
        <v>109</v>
      </c>
      <c r="D38" s="99" t="s">
        <v>104</v>
      </c>
      <c r="E38" s="100"/>
      <c r="F38" s="223">
        <f t="shared" si="4"/>
        <v>1365</v>
      </c>
      <c r="G38" s="223"/>
      <c r="H38" s="223"/>
      <c r="I38" s="223">
        <f>I39</f>
        <v>1365</v>
      </c>
      <c r="J38" s="223"/>
      <c r="K38" s="223"/>
      <c r="L38" s="223">
        <f t="shared" si="5"/>
        <v>391.4</v>
      </c>
      <c r="M38" s="223"/>
      <c r="N38" s="223"/>
      <c r="O38" s="223">
        <f>O39</f>
        <v>391.4</v>
      </c>
      <c r="P38" s="223"/>
      <c r="Q38" s="223"/>
      <c r="R38" s="223">
        <f t="shared" si="6"/>
        <v>28.67399267399267</v>
      </c>
      <c r="S38" s="223"/>
      <c r="T38" s="223"/>
      <c r="U38" s="223">
        <f t="shared" si="8"/>
        <v>28.67399267399267</v>
      </c>
      <c r="V38" s="223"/>
      <c r="W38" s="223"/>
      <c r="X38" s="223">
        <f t="shared" si="3"/>
        <v>973.6</v>
      </c>
      <c r="Y38" s="223"/>
      <c r="Z38" s="223"/>
      <c r="AA38" s="223">
        <f t="shared" si="9"/>
        <v>973.6</v>
      </c>
      <c r="AB38" s="223"/>
      <c r="AC38" s="223"/>
    </row>
    <row r="39" spans="2:29" s="224" customFormat="1" ht="14.25">
      <c r="B39" s="235" t="s">
        <v>219</v>
      </c>
      <c r="C39" s="100" t="s">
        <v>109</v>
      </c>
      <c r="D39" s="99" t="s">
        <v>104</v>
      </c>
      <c r="E39" s="100">
        <v>1004</v>
      </c>
      <c r="F39" s="223">
        <f t="shared" si="4"/>
        <v>1365</v>
      </c>
      <c r="G39" s="223"/>
      <c r="H39" s="223"/>
      <c r="I39" s="223">
        <v>1365</v>
      </c>
      <c r="J39" s="223"/>
      <c r="K39" s="223"/>
      <c r="L39" s="223">
        <f t="shared" si="5"/>
        <v>391.4</v>
      </c>
      <c r="M39" s="223"/>
      <c r="N39" s="223"/>
      <c r="O39" s="223">
        <v>391.4</v>
      </c>
      <c r="P39" s="223"/>
      <c r="Q39" s="223"/>
      <c r="R39" s="223">
        <f t="shared" si="6"/>
        <v>28.67399267399267</v>
      </c>
      <c r="S39" s="223"/>
      <c r="T39" s="223"/>
      <c r="U39" s="223">
        <f t="shared" si="8"/>
        <v>28.67399267399267</v>
      </c>
      <c r="V39" s="223"/>
      <c r="W39" s="223"/>
      <c r="X39" s="223">
        <f t="shared" si="3"/>
        <v>973.6</v>
      </c>
      <c r="Y39" s="223"/>
      <c r="Z39" s="223"/>
      <c r="AA39" s="223">
        <f t="shared" si="9"/>
        <v>973.6</v>
      </c>
      <c r="AB39" s="223"/>
      <c r="AC39" s="223"/>
    </row>
    <row r="40" spans="2:29" s="224" customFormat="1" ht="42.75">
      <c r="B40" s="219" t="s">
        <v>202</v>
      </c>
      <c r="C40" s="99" t="s">
        <v>120</v>
      </c>
      <c r="D40" s="99"/>
      <c r="E40" s="99"/>
      <c r="F40" s="223">
        <f t="shared" si="4"/>
        <v>7878.4</v>
      </c>
      <c r="G40" s="223"/>
      <c r="H40" s="223"/>
      <c r="I40" s="223">
        <f>I41</f>
        <v>7878.4</v>
      </c>
      <c r="J40" s="223"/>
      <c r="K40" s="223"/>
      <c r="L40" s="223">
        <f t="shared" si="5"/>
        <v>4595.9</v>
      </c>
      <c r="M40" s="223"/>
      <c r="N40" s="223"/>
      <c r="O40" s="223">
        <f>O41</f>
        <v>4595.9</v>
      </c>
      <c r="P40" s="223"/>
      <c r="Q40" s="223"/>
      <c r="R40" s="223">
        <f t="shared" si="6"/>
        <v>58.335448822095856</v>
      </c>
      <c r="S40" s="223"/>
      <c r="T40" s="223"/>
      <c r="U40" s="223">
        <f t="shared" si="8"/>
        <v>58.335448822095856</v>
      </c>
      <c r="V40" s="223"/>
      <c r="W40" s="223"/>
      <c r="X40" s="223">
        <f t="shared" si="3"/>
        <v>3282.5</v>
      </c>
      <c r="Y40" s="223"/>
      <c r="Z40" s="223"/>
      <c r="AA40" s="223">
        <f t="shared" si="9"/>
        <v>3282.5</v>
      </c>
      <c r="AB40" s="223"/>
      <c r="AC40" s="223"/>
    </row>
    <row r="41" spans="2:29" s="224" customFormat="1" ht="14.25">
      <c r="B41" s="238" t="s">
        <v>380</v>
      </c>
      <c r="C41" s="99" t="s">
        <v>120</v>
      </c>
      <c r="D41" s="99" t="s">
        <v>1</v>
      </c>
      <c r="E41" s="99"/>
      <c r="F41" s="223">
        <f t="shared" si="4"/>
        <v>7878.4</v>
      </c>
      <c r="G41" s="223"/>
      <c r="H41" s="223"/>
      <c r="I41" s="223">
        <f>I42</f>
        <v>7878.4</v>
      </c>
      <c r="J41" s="223"/>
      <c r="K41" s="223"/>
      <c r="L41" s="223">
        <f t="shared" si="5"/>
        <v>4595.9</v>
      </c>
      <c r="M41" s="223"/>
      <c r="N41" s="223"/>
      <c r="O41" s="223">
        <f>O42</f>
        <v>4595.9</v>
      </c>
      <c r="P41" s="223"/>
      <c r="Q41" s="223"/>
      <c r="R41" s="223">
        <f t="shared" si="6"/>
        <v>58.335448822095856</v>
      </c>
      <c r="S41" s="223"/>
      <c r="T41" s="223"/>
      <c r="U41" s="223">
        <f t="shared" si="8"/>
        <v>58.335448822095856</v>
      </c>
      <c r="V41" s="223"/>
      <c r="W41" s="223"/>
      <c r="X41" s="223">
        <f t="shared" si="3"/>
        <v>3282.5</v>
      </c>
      <c r="Y41" s="223"/>
      <c r="Z41" s="223"/>
      <c r="AA41" s="223">
        <f t="shared" si="9"/>
        <v>3282.5</v>
      </c>
      <c r="AB41" s="223"/>
      <c r="AC41" s="223"/>
    </row>
    <row r="42" spans="2:29" s="224" customFormat="1" ht="28.5">
      <c r="B42" s="219" t="s">
        <v>462</v>
      </c>
      <c r="C42" s="99" t="s">
        <v>120</v>
      </c>
      <c r="D42" s="99" t="s">
        <v>1</v>
      </c>
      <c r="E42" s="99" t="s">
        <v>461</v>
      </c>
      <c r="F42" s="223">
        <f t="shared" si="4"/>
        <v>7878.4</v>
      </c>
      <c r="G42" s="223"/>
      <c r="H42" s="223"/>
      <c r="I42" s="223">
        <v>7878.4</v>
      </c>
      <c r="J42" s="223"/>
      <c r="K42" s="223"/>
      <c r="L42" s="223">
        <f t="shared" si="5"/>
        <v>4595.9</v>
      </c>
      <c r="M42" s="223"/>
      <c r="N42" s="223"/>
      <c r="O42" s="223">
        <v>4595.9</v>
      </c>
      <c r="P42" s="223"/>
      <c r="Q42" s="223"/>
      <c r="R42" s="223">
        <f t="shared" si="6"/>
        <v>58.335448822095856</v>
      </c>
      <c r="S42" s="223"/>
      <c r="T42" s="223"/>
      <c r="U42" s="223">
        <f t="shared" si="8"/>
        <v>58.335448822095856</v>
      </c>
      <c r="V42" s="223"/>
      <c r="W42" s="223"/>
      <c r="X42" s="223">
        <f t="shared" si="3"/>
        <v>3282.5</v>
      </c>
      <c r="Y42" s="223"/>
      <c r="Z42" s="223"/>
      <c r="AA42" s="223">
        <f t="shared" si="9"/>
        <v>3282.5</v>
      </c>
      <c r="AB42" s="223"/>
      <c r="AC42" s="223"/>
    </row>
    <row r="43" spans="2:29" s="224" customFormat="1" ht="114">
      <c r="B43" s="236" t="s">
        <v>203</v>
      </c>
      <c r="C43" s="100" t="s">
        <v>18</v>
      </c>
      <c r="D43" s="99"/>
      <c r="E43" s="99"/>
      <c r="F43" s="223">
        <f t="shared" si="4"/>
        <v>66130.7</v>
      </c>
      <c r="G43" s="223"/>
      <c r="H43" s="223"/>
      <c r="I43" s="223">
        <f>I44</f>
        <v>66130.7</v>
      </c>
      <c r="J43" s="223"/>
      <c r="K43" s="223"/>
      <c r="L43" s="223">
        <f t="shared" si="5"/>
        <v>39657.399999999994</v>
      </c>
      <c r="M43" s="223"/>
      <c r="N43" s="223"/>
      <c r="O43" s="223">
        <f>O44</f>
        <v>39657.399999999994</v>
      </c>
      <c r="P43" s="223"/>
      <c r="Q43" s="223"/>
      <c r="R43" s="223">
        <f t="shared" si="6"/>
        <v>59.96821446015239</v>
      </c>
      <c r="S43" s="223"/>
      <c r="T43" s="223"/>
      <c r="U43" s="223">
        <f t="shared" si="8"/>
        <v>59.96821446015239</v>
      </c>
      <c r="V43" s="223"/>
      <c r="W43" s="223"/>
      <c r="X43" s="223">
        <f t="shared" si="3"/>
        <v>26473.300000000003</v>
      </c>
      <c r="Y43" s="223"/>
      <c r="Z43" s="223"/>
      <c r="AA43" s="223">
        <f t="shared" si="9"/>
        <v>26473.300000000003</v>
      </c>
      <c r="AB43" s="223"/>
      <c r="AC43" s="223"/>
    </row>
    <row r="44" spans="2:29" s="224" customFormat="1" ht="28.5">
      <c r="B44" s="219" t="s">
        <v>8</v>
      </c>
      <c r="C44" s="100" t="s">
        <v>18</v>
      </c>
      <c r="D44" s="99" t="s">
        <v>9</v>
      </c>
      <c r="E44" s="99"/>
      <c r="F44" s="223">
        <f t="shared" si="4"/>
        <v>66130.7</v>
      </c>
      <c r="G44" s="239"/>
      <c r="H44" s="239"/>
      <c r="I44" s="239">
        <f>I45+I46</f>
        <v>66130.7</v>
      </c>
      <c r="J44" s="223"/>
      <c r="K44" s="223"/>
      <c r="L44" s="223">
        <f t="shared" si="5"/>
        <v>39657.399999999994</v>
      </c>
      <c r="M44" s="239"/>
      <c r="N44" s="239"/>
      <c r="O44" s="239">
        <f>O45+O46</f>
        <v>39657.399999999994</v>
      </c>
      <c r="P44" s="223"/>
      <c r="Q44" s="223"/>
      <c r="R44" s="223">
        <f t="shared" si="6"/>
        <v>59.96821446015239</v>
      </c>
      <c r="S44" s="223"/>
      <c r="T44" s="223"/>
      <c r="U44" s="223">
        <f t="shared" si="8"/>
        <v>59.96821446015239</v>
      </c>
      <c r="V44" s="223"/>
      <c r="W44" s="223"/>
      <c r="X44" s="223">
        <f t="shared" si="3"/>
        <v>26473.300000000003</v>
      </c>
      <c r="Y44" s="223"/>
      <c r="Z44" s="223"/>
      <c r="AA44" s="223">
        <f t="shared" si="9"/>
        <v>26473.300000000003</v>
      </c>
      <c r="AB44" s="223"/>
      <c r="AC44" s="223"/>
    </row>
    <row r="45" spans="2:29" s="224" customFormat="1" ht="14.25">
      <c r="B45" s="219" t="s">
        <v>435</v>
      </c>
      <c r="C45" s="100" t="s">
        <v>18</v>
      </c>
      <c r="D45" s="99" t="s">
        <v>9</v>
      </c>
      <c r="E45" s="99" t="s">
        <v>484</v>
      </c>
      <c r="F45" s="223">
        <f t="shared" si="4"/>
        <v>8262</v>
      </c>
      <c r="G45" s="223"/>
      <c r="H45" s="223"/>
      <c r="I45" s="223">
        <v>8262</v>
      </c>
      <c r="J45" s="223"/>
      <c r="K45" s="223"/>
      <c r="L45" s="223">
        <f t="shared" si="5"/>
        <v>4367.2</v>
      </c>
      <c r="M45" s="223"/>
      <c r="N45" s="223"/>
      <c r="O45" s="223">
        <v>4367.2</v>
      </c>
      <c r="P45" s="223"/>
      <c r="Q45" s="223"/>
      <c r="R45" s="223">
        <f t="shared" si="6"/>
        <v>52.85887194383926</v>
      </c>
      <c r="S45" s="223"/>
      <c r="T45" s="223"/>
      <c r="U45" s="223">
        <f t="shared" si="8"/>
        <v>52.85887194383926</v>
      </c>
      <c r="V45" s="223"/>
      <c r="W45" s="223"/>
      <c r="X45" s="223">
        <f t="shared" si="3"/>
        <v>3894.8</v>
      </c>
      <c r="Y45" s="223"/>
      <c r="Z45" s="223"/>
      <c r="AA45" s="223">
        <f t="shared" si="9"/>
        <v>3894.8</v>
      </c>
      <c r="AB45" s="223"/>
      <c r="AC45" s="223"/>
    </row>
    <row r="46" spans="2:29" s="221" customFormat="1" ht="15">
      <c r="B46" s="219" t="s">
        <v>436</v>
      </c>
      <c r="C46" s="100" t="s">
        <v>18</v>
      </c>
      <c r="D46" s="99" t="s">
        <v>9</v>
      </c>
      <c r="E46" s="99" t="s">
        <v>485</v>
      </c>
      <c r="F46" s="223">
        <f t="shared" si="4"/>
        <v>57868.7</v>
      </c>
      <c r="G46" s="223"/>
      <c r="H46" s="223"/>
      <c r="I46" s="223">
        <v>57868.7</v>
      </c>
      <c r="J46" s="223"/>
      <c r="K46" s="223"/>
      <c r="L46" s="223">
        <f t="shared" si="5"/>
        <v>35290.2</v>
      </c>
      <c r="M46" s="223"/>
      <c r="N46" s="223"/>
      <c r="O46" s="223">
        <v>35290.2</v>
      </c>
      <c r="P46" s="223"/>
      <c r="Q46" s="223"/>
      <c r="R46" s="223">
        <f t="shared" si="6"/>
        <v>60.98322581983007</v>
      </c>
      <c r="S46" s="223"/>
      <c r="T46" s="223"/>
      <c r="U46" s="223">
        <f t="shared" si="8"/>
        <v>60.98322581983007</v>
      </c>
      <c r="V46" s="223"/>
      <c r="W46" s="223"/>
      <c r="X46" s="223">
        <f t="shared" si="3"/>
        <v>22578.5</v>
      </c>
      <c r="Y46" s="223"/>
      <c r="Z46" s="223"/>
      <c r="AA46" s="223">
        <f t="shared" si="9"/>
        <v>22578.5</v>
      </c>
      <c r="AB46" s="223"/>
      <c r="AC46" s="223"/>
    </row>
    <row r="47" spans="2:29" s="224" customFormat="1" ht="57">
      <c r="B47" s="240" t="s">
        <v>532</v>
      </c>
      <c r="C47" s="100" t="s">
        <v>533</v>
      </c>
      <c r="D47" s="99"/>
      <c r="E47" s="99"/>
      <c r="F47" s="223">
        <f t="shared" si="4"/>
        <v>205.49999999999997</v>
      </c>
      <c r="G47" s="223"/>
      <c r="H47" s="223">
        <f>H48</f>
        <v>11.6</v>
      </c>
      <c r="I47" s="223">
        <f>I48+I50</f>
        <v>193.89999999999998</v>
      </c>
      <c r="J47" s="223"/>
      <c r="K47" s="223"/>
      <c r="L47" s="223">
        <f t="shared" si="5"/>
        <v>101.10000000000001</v>
      </c>
      <c r="M47" s="223"/>
      <c r="N47" s="223">
        <f>N48</f>
        <v>7.4</v>
      </c>
      <c r="O47" s="223">
        <f>O48+O50</f>
        <v>93.7</v>
      </c>
      <c r="P47" s="223"/>
      <c r="Q47" s="223"/>
      <c r="R47" s="223">
        <f t="shared" si="6"/>
        <v>49.19708029197081</v>
      </c>
      <c r="S47" s="223"/>
      <c r="T47" s="223">
        <f>N47/H47*100</f>
        <v>63.793103448275865</v>
      </c>
      <c r="U47" s="223">
        <f t="shared" si="8"/>
        <v>48.32387828777721</v>
      </c>
      <c r="V47" s="223"/>
      <c r="W47" s="223"/>
      <c r="X47" s="223">
        <f t="shared" si="3"/>
        <v>104.39999999999996</v>
      </c>
      <c r="Y47" s="223"/>
      <c r="Z47" s="223">
        <f>H47-N47</f>
        <v>4.199999999999999</v>
      </c>
      <c r="AA47" s="223">
        <f t="shared" si="9"/>
        <v>100.19999999999997</v>
      </c>
      <c r="AB47" s="223"/>
      <c r="AC47" s="223"/>
    </row>
    <row r="48" spans="2:29" s="224" customFormat="1" ht="57">
      <c r="B48" s="219" t="s">
        <v>517</v>
      </c>
      <c r="C48" s="100" t="s">
        <v>533</v>
      </c>
      <c r="D48" s="99" t="s">
        <v>347</v>
      </c>
      <c r="E48" s="99"/>
      <c r="F48" s="223">
        <f t="shared" si="4"/>
        <v>195.79999999999998</v>
      </c>
      <c r="G48" s="223"/>
      <c r="H48" s="223">
        <f>H49</f>
        <v>11.6</v>
      </c>
      <c r="I48" s="223">
        <f>I49</f>
        <v>184.2</v>
      </c>
      <c r="J48" s="223"/>
      <c r="K48" s="223"/>
      <c r="L48" s="223">
        <f t="shared" si="5"/>
        <v>99.30000000000001</v>
      </c>
      <c r="M48" s="223"/>
      <c r="N48" s="223">
        <f>N49</f>
        <v>7.4</v>
      </c>
      <c r="O48" s="223">
        <f>O49</f>
        <v>91.9</v>
      </c>
      <c r="P48" s="223"/>
      <c r="Q48" s="223"/>
      <c r="R48" s="223">
        <f t="shared" si="6"/>
        <v>50.71501532175691</v>
      </c>
      <c r="S48" s="223"/>
      <c r="T48" s="223">
        <f>N48/H48*100</f>
        <v>63.793103448275865</v>
      </c>
      <c r="U48" s="223">
        <f t="shared" si="8"/>
        <v>49.89142236699241</v>
      </c>
      <c r="V48" s="223"/>
      <c r="W48" s="223"/>
      <c r="X48" s="223">
        <f t="shared" si="3"/>
        <v>96.49999999999997</v>
      </c>
      <c r="Y48" s="223"/>
      <c r="Z48" s="223">
        <f>H48-N48</f>
        <v>4.199999999999999</v>
      </c>
      <c r="AA48" s="223">
        <f t="shared" si="9"/>
        <v>92.29999999999998</v>
      </c>
      <c r="AB48" s="223"/>
      <c r="AC48" s="223"/>
    </row>
    <row r="49" spans="2:29" s="224" customFormat="1" ht="14.25">
      <c r="B49" s="236" t="s">
        <v>431</v>
      </c>
      <c r="C49" s="100" t="s">
        <v>533</v>
      </c>
      <c r="D49" s="99" t="s">
        <v>347</v>
      </c>
      <c r="E49" s="99" t="s">
        <v>453</v>
      </c>
      <c r="F49" s="223">
        <f t="shared" si="4"/>
        <v>195.79999999999998</v>
      </c>
      <c r="G49" s="223"/>
      <c r="H49" s="223">
        <v>11.6</v>
      </c>
      <c r="I49" s="223">
        <v>184.2</v>
      </c>
      <c r="J49" s="223"/>
      <c r="K49" s="223"/>
      <c r="L49" s="223">
        <f t="shared" si="5"/>
        <v>99.30000000000001</v>
      </c>
      <c r="M49" s="223"/>
      <c r="N49" s="223">
        <v>7.4</v>
      </c>
      <c r="O49" s="223">
        <v>91.9</v>
      </c>
      <c r="P49" s="223"/>
      <c r="Q49" s="223"/>
      <c r="R49" s="223">
        <f t="shared" si="6"/>
        <v>50.71501532175691</v>
      </c>
      <c r="S49" s="223"/>
      <c r="T49" s="223">
        <f>N49/H49*100</f>
        <v>63.793103448275865</v>
      </c>
      <c r="U49" s="223">
        <f t="shared" si="8"/>
        <v>49.89142236699241</v>
      </c>
      <c r="V49" s="223"/>
      <c r="W49" s="223"/>
      <c r="X49" s="223">
        <f t="shared" si="3"/>
        <v>96.49999999999997</v>
      </c>
      <c r="Y49" s="223"/>
      <c r="Z49" s="223">
        <f>H49-N49</f>
        <v>4.199999999999999</v>
      </c>
      <c r="AA49" s="223">
        <f t="shared" si="9"/>
        <v>92.29999999999998</v>
      </c>
      <c r="AB49" s="223"/>
      <c r="AC49" s="223"/>
    </row>
    <row r="50" spans="2:29" s="224" customFormat="1" ht="28.5">
      <c r="B50" s="236" t="s">
        <v>524</v>
      </c>
      <c r="C50" s="100" t="s">
        <v>533</v>
      </c>
      <c r="D50" s="99" t="s">
        <v>525</v>
      </c>
      <c r="E50" s="99"/>
      <c r="F50" s="223">
        <f t="shared" si="4"/>
        <v>9.7</v>
      </c>
      <c r="G50" s="223"/>
      <c r="H50" s="223"/>
      <c r="I50" s="223">
        <f>I51</f>
        <v>9.7</v>
      </c>
      <c r="J50" s="223"/>
      <c r="K50" s="223"/>
      <c r="L50" s="223">
        <f t="shared" si="5"/>
        <v>1.8</v>
      </c>
      <c r="M50" s="223"/>
      <c r="N50" s="223"/>
      <c r="O50" s="223">
        <f>O51</f>
        <v>1.8</v>
      </c>
      <c r="P50" s="223"/>
      <c r="Q50" s="223"/>
      <c r="R50" s="223">
        <f t="shared" si="6"/>
        <v>18.556701030927837</v>
      </c>
      <c r="S50" s="223"/>
      <c r="T50" s="223"/>
      <c r="U50" s="223">
        <f t="shared" si="8"/>
        <v>18.556701030927837</v>
      </c>
      <c r="V50" s="223"/>
      <c r="W50" s="223"/>
      <c r="X50" s="223">
        <f t="shared" si="3"/>
        <v>7.8999999999999995</v>
      </c>
      <c r="Y50" s="223"/>
      <c r="Z50" s="223"/>
      <c r="AA50" s="223">
        <f t="shared" si="9"/>
        <v>7.8999999999999995</v>
      </c>
      <c r="AB50" s="223"/>
      <c r="AC50" s="223"/>
    </row>
    <row r="51" spans="2:29" s="224" customFormat="1" ht="14.25">
      <c r="B51" s="236" t="s">
        <v>431</v>
      </c>
      <c r="C51" s="100" t="s">
        <v>533</v>
      </c>
      <c r="D51" s="99" t="s">
        <v>525</v>
      </c>
      <c r="E51" s="99" t="s">
        <v>453</v>
      </c>
      <c r="F51" s="223">
        <f t="shared" si="4"/>
        <v>9.7</v>
      </c>
      <c r="G51" s="223"/>
      <c r="H51" s="223"/>
      <c r="I51" s="223">
        <v>9.7</v>
      </c>
      <c r="J51" s="223"/>
      <c r="K51" s="223"/>
      <c r="L51" s="223">
        <f t="shared" si="5"/>
        <v>1.8</v>
      </c>
      <c r="M51" s="223"/>
      <c r="N51" s="223"/>
      <c r="O51" s="223">
        <v>1.8</v>
      </c>
      <c r="P51" s="223"/>
      <c r="Q51" s="223"/>
      <c r="R51" s="223">
        <f t="shared" si="6"/>
        <v>18.556701030927837</v>
      </c>
      <c r="S51" s="223"/>
      <c r="T51" s="223"/>
      <c r="U51" s="223">
        <f t="shared" si="8"/>
        <v>18.556701030927837</v>
      </c>
      <c r="V51" s="223"/>
      <c r="W51" s="223"/>
      <c r="X51" s="223">
        <f t="shared" si="3"/>
        <v>7.8999999999999995</v>
      </c>
      <c r="Y51" s="223"/>
      <c r="Z51" s="223"/>
      <c r="AA51" s="223">
        <f t="shared" si="9"/>
        <v>7.8999999999999995</v>
      </c>
      <c r="AB51" s="223"/>
      <c r="AC51" s="223"/>
    </row>
    <row r="52" spans="2:29" s="224" customFormat="1" ht="57">
      <c r="B52" s="240" t="s">
        <v>534</v>
      </c>
      <c r="C52" s="100" t="s">
        <v>535</v>
      </c>
      <c r="D52" s="99"/>
      <c r="E52" s="99"/>
      <c r="F52" s="223">
        <f t="shared" si="4"/>
        <v>236.2</v>
      </c>
      <c r="G52" s="223"/>
      <c r="H52" s="223">
        <f>H53</f>
        <v>11.7</v>
      </c>
      <c r="I52" s="223">
        <f>I53+I55</f>
        <v>224.5</v>
      </c>
      <c r="J52" s="223"/>
      <c r="K52" s="223"/>
      <c r="L52" s="223">
        <f t="shared" si="5"/>
        <v>123.1</v>
      </c>
      <c r="M52" s="223"/>
      <c r="N52" s="223">
        <f>N53</f>
        <v>8</v>
      </c>
      <c r="O52" s="223">
        <f>O53+O55</f>
        <v>115.1</v>
      </c>
      <c r="P52" s="223"/>
      <c r="Q52" s="223"/>
      <c r="R52" s="223">
        <f t="shared" si="6"/>
        <v>52.116850127011006</v>
      </c>
      <c r="S52" s="223"/>
      <c r="T52" s="223">
        <f>N52/H52*100</f>
        <v>68.37606837606837</v>
      </c>
      <c r="U52" s="223">
        <f t="shared" si="8"/>
        <v>51.269487750556785</v>
      </c>
      <c r="V52" s="223"/>
      <c r="W52" s="223"/>
      <c r="X52" s="223">
        <f t="shared" si="3"/>
        <v>113.1</v>
      </c>
      <c r="Y52" s="223"/>
      <c r="Z52" s="223">
        <f>H52-N52</f>
        <v>3.6999999999999993</v>
      </c>
      <c r="AA52" s="223">
        <f t="shared" si="9"/>
        <v>109.4</v>
      </c>
      <c r="AB52" s="223"/>
      <c r="AC52" s="223"/>
    </row>
    <row r="53" spans="2:29" s="224" customFormat="1" ht="57">
      <c r="B53" s="219" t="s">
        <v>517</v>
      </c>
      <c r="C53" s="100" t="s">
        <v>535</v>
      </c>
      <c r="D53" s="99" t="s">
        <v>347</v>
      </c>
      <c r="E53" s="99"/>
      <c r="F53" s="223">
        <f t="shared" si="4"/>
        <v>205.79999999999998</v>
      </c>
      <c r="G53" s="223"/>
      <c r="H53" s="223">
        <f>H54</f>
        <v>11.7</v>
      </c>
      <c r="I53" s="223">
        <f>I54</f>
        <v>194.1</v>
      </c>
      <c r="J53" s="223"/>
      <c r="K53" s="223"/>
      <c r="L53" s="223">
        <f t="shared" si="5"/>
        <v>109.5</v>
      </c>
      <c r="M53" s="223"/>
      <c r="N53" s="223">
        <f>N54</f>
        <v>8</v>
      </c>
      <c r="O53" s="223">
        <f>O54</f>
        <v>101.5</v>
      </c>
      <c r="P53" s="223"/>
      <c r="Q53" s="223"/>
      <c r="R53" s="223">
        <f t="shared" si="6"/>
        <v>53.206997084548114</v>
      </c>
      <c r="S53" s="223"/>
      <c r="T53" s="223">
        <f>N53/H53*100</f>
        <v>68.37606837606837</v>
      </c>
      <c r="U53" s="223">
        <f t="shared" si="8"/>
        <v>52.292632663575475</v>
      </c>
      <c r="V53" s="223"/>
      <c r="W53" s="223"/>
      <c r="X53" s="223">
        <f t="shared" si="3"/>
        <v>96.29999999999998</v>
      </c>
      <c r="Y53" s="223"/>
      <c r="Z53" s="223">
        <f>H53-N53</f>
        <v>3.6999999999999993</v>
      </c>
      <c r="AA53" s="223">
        <f t="shared" si="9"/>
        <v>92.6</v>
      </c>
      <c r="AB53" s="223"/>
      <c r="AC53" s="223"/>
    </row>
    <row r="54" spans="2:29" s="224" customFormat="1" ht="14.25">
      <c r="B54" s="236" t="s">
        <v>431</v>
      </c>
      <c r="C54" s="100" t="s">
        <v>535</v>
      </c>
      <c r="D54" s="99" t="s">
        <v>519</v>
      </c>
      <c r="E54" s="99" t="s">
        <v>453</v>
      </c>
      <c r="F54" s="223">
        <f t="shared" si="4"/>
        <v>205.79999999999998</v>
      </c>
      <c r="G54" s="223"/>
      <c r="H54" s="223">
        <v>11.7</v>
      </c>
      <c r="I54" s="223">
        <v>194.1</v>
      </c>
      <c r="J54" s="223"/>
      <c r="K54" s="223"/>
      <c r="L54" s="223">
        <f t="shared" si="5"/>
        <v>109.5</v>
      </c>
      <c r="M54" s="223"/>
      <c r="N54" s="223">
        <v>8</v>
      </c>
      <c r="O54" s="223">
        <v>101.5</v>
      </c>
      <c r="P54" s="223"/>
      <c r="Q54" s="223"/>
      <c r="R54" s="223">
        <f t="shared" si="6"/>
        <v>53.206997084548114</v>
      </c>
      <c r="S54" s="223"/>
      <c r="T54" s="223">
        <f>N54/H54*100</f>
        <v>68.37606837606837</v>
      </c>
      <c r="U54" s="223">
        <f t="shared" si="8"/>
        <v>52.292632663575475</v>
      </c>
      <c r="V54" s="223"/>
      <c r="W54" s="223"/>
      <c r="X54" s="223">
        <f t="shared" si="3"/>
        <v>96.29999999999998</v>
      </c>
      <c r="Y54" s="223"/>
      <c r="Z54" s="223">
        <f>H54-N54</f>
        <v>3.6999999999999993</v>
      </c>
      <c r="AA54" s="223">
        <f t="shared" si="9"/>
        <v>92.6</v>
      </c>
      <c r="AB54" s="223"/>
      <c r="AC54" s="223"/>
    </row>
    <row r="55" spans="2:29" s="224" customFormat="1" ht="28.5">
      <c r="B55" s="236" t="s">
        <v>524</v>
      </c>
      <c r="C55" s="100" t="s">
        <v>535</v>
      </c>
      <c r="D55" s="99" t="s">
        <v>525</v>
      </c>
      <c r="E55" s="99"/>
      <c r="F55" s="223">
        <f t="shared" si="4"/>
        <v>30.4</v>
      </c>
      <c r="G55" s="223"/>
      <c r="H55" s="223"/>
      <c r="I55" s="223">
        <f>I56</f>
        <v>30.4</v>
      </c>
      <c r="J55" s="223"/>
      <c r="K55" s="223"/>
      <c r="L55" s="223">
        <f t="shared" si="5"/>
        <v>13.6</v>
      </c>
      <c r="M55" s="223"/>
      <c r="N55" s="223"/>
      <c r="O55" s="223">
        <f>O56</f>
        <v>13.6</v>
      </c>
      <c r="P55" s="223"/>
      <c r="Q55" s="223"/>
      <c r="R55" s="223">
        <f t="shared" si="6"/>
        <v>44.73684210526316</v>
      </c>
      <c r="S55" s="223"/>
      <c r="T55" s="223"/>
      <c r="U55" s="223">
        <f t="shared" si="8"/>
        <v>44.73684210526316</v>
      </c>
      <c r="V55" s="223"/>
      <c r="W55" s="223"/>
      <c r="X55" s="223">
        <f t="shared" si="3"/>
        <v>16.799999999999997</v>
      </c>
      <c r="Y55" s="223"/>
      <c r="Z55" s="223"/>
      <c r="AA55" s="223">
        <f t="shared" si="9"/>
        <v>16.799999999999997</v>
      </c>
      <c r="AB55" s="223"/>
      <c r="AC55" s="223"/>
    </row>
    <row r="56" spans="2:29" s="224" customFormat="1" ht="14.25">
      <c r="B56" s="236" t="s">
        <v>431</v>
      </c>
      <c r="C56" s="100" t="s">
        <v>535</v>
      </c>
      <c r="D56" s="99" t="s">
        <v>525</v>
      </c>
      <c r="E56" s="99" t="s">
        <v>453</v>
      </c>
      <c r="F56" s="223">
        <f t="shared" si="4"/>
        <v>30.4</v>
      </c>
      <c r="G56" s="223"/>
      <c r="H56" s="223"/>
      <c r="I56" s="223">
        <v>30.4</v>
      </c>
      <c r="J56" s="223"/>
      <c r="K56" s="223"/>
      <c r="L56" s="223">
        <f t="shared" si="5"/>
        <v>13.6</v>
      </c>
      <c r="M56" s="223"/>
      <c r="N56" s="223"/>
      <c r="O56" s="223">
        <v>13.6</v>
      </c>
      <c r="P56" s="223"/>
      <c r="Q56" s="223"/>
      <c r="R56" s="223">
        <f t="shared" si="6"/>
        <v>44.73684210526316</v>
      </c>
      <c r="S56" s="223"/>
      <c r="T56" s="223"/>
      <c r="U56" s="223">
        <f t="shared" si="8"/>
        <v>44.73684210526316</v>
      </c>
      <c r="V56" s="223"/>
      <c r="W56" s="223"/>
      <c r="X56" s="223">
        <f t="shared" si="3"/>
        <v>16.799999999999997</v>
      </c>
      <c r="Y56" s="223"/>
      <c r="Z56" s="223"/>
      <c r="AA56" s="223">
        <f t="shared" si="9"/>
        <v>16.799999999999997</v>
      </c>
      <c r="AB56" s="223"/>
      <c r="AC56" s="223"/>
    </row>
    <row r="57" spans="2:29" s="221" customFormat="1" ht="28.5">
      <c r="B57" s="219" t="s">
        <v>204</v>
      </c>
      <c r="C57" s="99" t="s">
        <v>113</v>
      </c>
      <c r="D57" s="99"/>
      <c r="E57" s="99"/>
      <c r="F57" s="223">
        <f t="shared" si="4"/>
        <v>857.5999999999999</v>
      </c>
      <c r="G57" s="223"/>
      <c r="H57" s="223">
        <f>H58</f>
        <v>46.9</v>
      </c>
      <c r="I57" s="223">
        <f>I58+I60</f>
        <v>810.6999999999999</v>
      </c>
      <c r="J57" s="223"/>
      <c r="K57" s="223"/>
      <c r="L57" s="223">
        <f t="shared" si="5"/>
        <v>405.79999999999995</v>
      </c>
      <c r="M57" s="223"/>
      <c r="N57" s="223">
        <f>N58</f>
        <v>30.5</v>
      </c>
      <c r="O57" s="223">
        <f>O58+O60</f>
        <v>375.29999999999995</v>
      </c>
      <c r="P57" s="223"/>
      <c r="Q57" s="223"/>
      <c r="R57" s="223">
        <f t="shared" si="6"/>
        <v>47.31809701492538</v>
      </c>
      <c r="S57" s="223"/>
      <c r="T57" s="223">
        <f>N57/H57*100</f>
        <v>65.03198294243072</v>
      </c>
      <c r="U57" s="223">
        <f t="shared" si="8"/>
        <v>46.29332675465647</v>
      </c>
      <c r="V57" s="223"/>
      <c r="W57" s="223"/>
      <c r="X57" s="223">
        <f t="shared" si="3"/>
        <v>451.79999999999995</v>
      </c>
      <c r="Y57" s="223"/>
      <c r="Z57" s="223">
        <f>H57-N57</f>
        <v>16.4</v>
      </c>
      <c r="AA57" s="223">
        <f t="shared" si="9"/>
        <v>435.4</v>
      </c>
      <c r="AB57" s="223"/>
      <c r="AC57" s="223"/>
    </row>
    <row r="58" spans="2:29" s="221" customFormat="1" ht="57">
      <c r="B58" s="219" t="s">
        <v>517</v>
      </c>
      <c r="C58" s="99" t="s">
        <v>113</v>
      </c>
      <c r="D58" s="99" t="s">
        <v>347</v>
      </c>
      <c r="E58" s="99"/>
      <c r="F58" s="223">
        <f t="shared" si="4"/>
        <v>819.8</v>
      </c>
      <c r="G58" s="223"/>
      <c r="H58" s="223">
        <f>H59</f>
        <v>46.9</v>
      </c>
      <c r="I58" s="223">
        <f>I59</f>
        <v>772.9</v>
      </c>
      <c r="J58" s="223"/>
      <c r="K58" s="223"/>
      <c r="L58" s="223">
        <f t="shared" si="5"/>
        <v>394.9</v>
      </c>
      <c r="M58" s="223"/>
      <c r="N58" s="223">
        <f>N59</f>
        <v>30.5</v>
      </c>
      <c r="O58" s="223">
        <f>O59</f>
        <v>364.4</v>
      </c>
      <c r="P58" s="223"/>
      <c r="Q58" s="223"/>
      <c r="R58" s="223">
        <f t="shared" si="6"/>
        <v>48.17028543547207</v>
      </c>
      <c r="S58" s="223"/>
      <c r="T58" s="223">
        <f>N58/H58*100</f>
        <v>65.03198294243072</v>
      </c>
      <c r="U58" s="223">
        <f t="shared" si="8"/>
        <v>47.14710829344029</v>
      </c>
      <c r="V58" s="223"/>
      <c r="W58" s="223"/>
      <c r="X58" s="223">
        <f t="shared" si="3"/>
        <v>424.9</v>
      </c>
      <c r="Y58" s="223"/>
      <c r="Z58" s="223">
        <f>H58-N58</f>
        <v>16.4</v>
      </c>
      <c r="AA58" s="223">
        <f t="shared" si="9"/>
        <v>408.5</v>
      </c>
      <c r="AB58" s="223"/>
      <c r="AC58" s="223"/>
    </row>
    <row r="59" spans="2:29" s="221" customFormat="1" ht="15">
      <c r="B59" s="219" t="s">
        <v>446</v>
      </c>
      <c r="C59" s="99" t="s">
        <v>113</v>
      </c>
      <c r="D59" s="99" t="s">
        <v>347</v>
      </c>
      <c r="E59" s="99" t="s">
        <v>494</v>
      </c>
      <c r="F59" s="223">
        <f t="shared" si="4"/>
        <v>819.8</v>
      </c>
      <c r="G59" s="223"/>
      <c r="H59" s="223">
        <v>46.9</v>
      </c>
      <c r="I59" s="223">
        <v>772.9</v>
      </c>
      <c r="J59" s="223"/>
      <c r="K59" s="223"/>
      <c r="L59" s="223">
        <f t="shared" si="5"/>
        <v>394.9</v>
      </c>
      <c r="M59" s="223"/>
      <c r="N59" s="223">
        <v>30.5</v>
      </c>
      <c r="O59" s="223">
        <v>364.4</v>
      </c>
      <c r="P59" s="223"/>
      <c r="Q59" s="223"/>
      <c r="R59" s="223">
        <f t="shared" si="6"/>
        <v>48.17028543547207</v>
      </c>
      <c r="S59" s="223"/>
      <c r="T59" s="223">
        <f>N59/H59*100</f>
        <v>65.03198294243072</v>
      </c>
      <c r="U59" s="223">
        <f t="shared" si="8"/>
        <v>47.14710829344029</v>
      </c>
      <c r="V59" s="223"/>
      <c r="W59" s="223"/>
      <c r="X59" s="223">
        <f t="shared" si="3"/>
        <v>424.9</v>
      </c>
      <c r="Y59" s="223"/>
      <c r="Z59" s="223">
        <f>H59-N59</f>
        <v>16.4</v>
      </c>
      <c r="AA59" s="223">
        <f t="shared" si="9"/>
        <v>408.5</v>
      </c>
      <c r="AB59" s="223"/>
      <c r="AC59" s="223"/>
    </row>
    <row r="60" spans="2:29" s="221" customFormat="1" ht="29.25">
      <c r="B60" s="236" t="s">
        <v>524</v>
      </c>
      <c r="C60" s="99" t="s">
        <v>113</v>
      </c>
      <c r="D60" s="99" t="s">
        <v>525</v>
      </c>
      <c r="E60" s="99"/>
      <c r="F60" s="223">
        <f t="shared" si="4"/>
        <v>37.8</v>
      </c>
      <c r="G60" s="223"/>
      <c r="H60" s="223"/>
      <c r="I60" s="223">
        <f>I61</f>
        <v>37.8</v>
      </c>
      <c r="J60" s="223"/>
      <c r="K60" s="223"/>
      <c r="L60" s="223">
        <f t="shared" si="5"/>
        <v>10.9</v>
      </c>
      <c r="M60" s="223"/>
      <c r="N60" s="223"/>
      <c r="O60" s="223">
        <f>O61</f>
        <v>10.9</v>
      </c>
      <c r="P60" s="223"/>
      <c r="Q60" s="223"/>
      <c r="R60" s="223">
        <f t="shared" si="6"/>
        <v>28.835978835978835</v>
      </c>
      <c r="S60" s="223"/>
      <c r="T60" s="223"/>
      <c r="U60" s="223">
        <f t="shared" si="8"/>
        <v>28.835978835978835</v>
      </c>
      <c r="V60" s="223"/>
      <c r="W60" s="223"/>
      <c r="X60" s="223">
        <f t="shared" si="3"/>
        <v>26.9</v>
      </c>
      <c r="Y60" s="223"/>
      <c r="Z60" s="223"/>
      <c r="AA60" s="223">
        <f t="shared" si="9"/>
        <v>26.9</v>
      </c>
      <c r="AB60" s="223"/>
      <c r="AC60" s="223"/>
    </row>
    <row r="61" spans="2:29" s="221" customFormat="1" ht="15">
      <c r="B61" s="219" t="s">
        <v>446</v>
      </c>
      <c r="C61" s="99" t="s">
        <v>113</v>
      </c>
      <c r="D61" s="99" t="s">
        <v>525</v>
      </c>
      <c r="E61" s="99" t="s">
        <v>494</v>
      </c>
      <c r="F61" s="223">
        <f t="shared" si="4"/>
        <v>37.8</v>
      </c>
      <c r="G61" s="223"/>
      <c r="H61" s="223"/>
      <c r="I61" s="223">
        <v>37.8</v>
      </c>
      <c r="J61" s="223"/>
      <c r="K61" s="223"/>
      <c r="L61" s="223">
        <f t="shared" si="5"/>
        <v>10.9</v>
      </c>
      <c r="M61" s="223"/>
      <c r="N61" s="223"/>
      <c r="O61" s="223">
        <v>10.9</v>
      </c>
      <c r="P61" s="223"/>
      <c r="Q61" s="223"/>
      <c r="R61" s="223">
        <f t="shared" si="6"/>
        <v>28.835978835978835</v>
      </c>
      <c r="S61" s="223"/>
      <c r="T61" s="223"/>
      <c r="U61" s="223">
        <f t="shared" si="8"/>
        <v>28.835978835978835</v>
      </c>
      <c r="V61" s="223"/>
      <c r="W61" s="223"/>
      <c r="X61" s="223">
        <f t="shared" si="3"/>
        <v>26.9</v>
      </c>
      <c r="Y61" s="223"/>
      <c r="Z61" s="223"/>
      <c r="AA61" s="223">
        <f t="shared" si="9"/>
        <v>26.9</v>
      </c>
      <c r="AB61" s="223"/>
      <c r="AC61" s="223"/>
    </row>
    <row r="62" spans="2:29" s="224" customFormat="1" ht="28.5">
      <c r="B62" s="236" t="s">
        <v>536</v>
      </c>
      <c r="C62" s="100" t="s">
        <v>537</v>
      </c>
      <c r="D62" s="103"/>
      <c r="E62" s="99"/>
      <c r="F62" s="223">
        <f t="shared" si="4"/>
        <v>205.29999999999998</v>
      </c>
      <c r="G62" s="223"/>
      <c r="H62" s="223">
        <f>H63</f>
        <v>11.7</v>
      </c>
      <c r="I62" s="223">
        <f>I63+I65</f>
        <v>193.6</v>
      </c>
      <c r="J62" s="223"/>
      <c r="K62" s="223"/>
      <c r="L62" s="223">
        <f t="shared" si="5"/>
        <v>93.3</v>
      </c>
      <c r="M62" s="223"/>
      <c r="N62" s="223">
        <f>N63</f>
        <v>8</v>
      </c>
      <c r="O62" s="223">
        <f>O63+O65</f>
        <v>85.3</v>
      </c>
      <c r="P62" s="223"/>
      <c r="Q62" s="223"/>
      <c r="R62" s="223">
        <f t="shared" si="6"/>
        <v>45.44568923526547</v>
      </c>
      <c r="S62" s="223"/>
      <c r="T62" s="223">
        <f>N62/H62*100</f>
        <v>68.37606837606837</v>
      </c>
      <c r="U62" s="223">
        <f t="shared" si="8"/>
        <v>44.0599173553719</v>
      </c>
      <c r="V62" s="223"/>
      <c r="W62" s="223"/>
      <c r="X62" s="223">
        <f t="shared" si="3"/>
        <v>111.99999999999999</v>
      </c>
      <c r="Y62" s="223"/>
      <c r="Z62" s="223">
        <f>H62-N62</f>
        <v>3.6999999999999993</v>
      </c>
      <c r="AA62" s="223">
        <f t="shared" si="9"/>
        <v>108.3</v>
      </c>
      <c r="AB62" s="223"/>
      <c r="AC62" s="223"/>
    </row>
    <row r="63" spans="2:29" s="224" customFormat="1" ht="57">
      <c r="B63" s="219" t="s">
        <v>517</v>
      </c>
      <c r="C63" s="100" t="s">
        <v>537</v>
      </c>
      <c r="D63" s="99" t="s">
        <v>347</v>
      </c>
      <c r="E63" s="99"/>
      <c r="F63" s="223">
        <f t="shared" si="4"/>
        <v>195.89999999999998</v>
      </c>
      <c r="G63" s="223"/>
      <c r="H63" s="223">
        <f>H64</f>
        <v>11.7</v>
      </c>
      <c r="I63" s="223">
        <f>I64</f>
        <v>184.2</v>
      </c>
      <c r="J63" s="223"/>
      <c r="K63" s="223"/>
      <c r="L63" s="223">
        <f t="shared" si="5"/>
        <v>85.5</v>
      </c>
      <c r="M63" s="223"/>
      <c r="N63" s="223">
        <f>N64</f>
        <v>8</v>
      </c>
      <c r="O63" s="223">
        <f>O64</f>
        <v>77.5</v>
      </c>
      <c r="P63" s="223"/>
      <c r="Q63" s="223"/>
      <c r="R63" s="223">
        <f t="shared" si="6"/>
        <v>43.6447166921899</v>
      </c>
      <c r="S63" s="223"/>
      <c r="T63" s="223">
        <f>N63/H63*100</f>
        <v>68.37606837606837</v>
      </c>
      <c r="U63" s="223">
        <f t="shared" si="8"/>
        <v>42.073832790445174</v>
      </c>
      <c r="V63" s="223"/>
      <c r="W63" s="223"/>
      <c r="X63" s="223">
        <f t="shared" si="3"/>
        <v>110.39999999999998</v>
      </c>
      <c r="Y63" s="223"/>
      <c r="Z63" s="223">
        <f>H63-N63</f>
        <v>3.6999999999999993</v>
      </c>
      <c r="AA63" s="223">
        <f t="shared" si="9"/>
        <v>106.69999999999999</v>
      </c>
      <c r="AB63" s="223"/>
      <c r="AC63" s="223"/>
    </row>
    <row r="64" spans="2:29" s="221" customFormat="1" ht="15">
      <c r="B64" s="236" t="s">
        <v>431</v>
      </c>
      <c r="C64" s="100" t="s">
        <v>537</v>
      </c>
      <c r="D64" s="99" t="s">
        <v>519</v>
      </c>
      <c r="E64" s="99" t="s">
        <v>453</v>
      </c>
      <c r="F64" s="223">
        <f t="shared" si="4"/>
        <v>195.89999999999998</v>
      </c>
      <c r="G64" s="223"/>
      <c r="H64" s="223">
        <v>11.7</v>
      </c>
      <c r="I64" s="223">
        <v>184.2</v>
      </c>
      <c r="J64" s="123"/>
      <c r="K64" s="123"/>
      <c r="L64" s="223">
        <f t="shared" si="5"/>
        <v>85.5</v>
      </c>
      <c r="M64" s="223"/>
      <c r="N64" s="223">
        <v>8</v>
      </c>
      <c r="O64" s="223">
        <v>77.5</v>
      </c>
      <c r="P64" s="223"/>
      <c r="Q64" s="223"/>
      <c r="R64" s="223">
        <f t="shared" si="6"/>
        <v>43.6447166921899</v>
      </c>
      <c r="S64" s="223"/>
      <c r="T64" s="223">
        <f>N64/H64*100</f>
        <v>68.37606837606837</v>
      </c>
      <c r="U64" s="223">
        <f t="shared" si="8"/>
        <v>42.073832790445174</v>
      </c>
      <c r="V64" s="223"/>
      <c r="W64" s="223"/>
      <c r="X64" s="223">
        <f t="shared" si="3"/>
        <v>110.39999999999998</v>
      </c>
      <c r="Y64" s="223"/>
      <c r="Z64" s="223">
        <f>H64-N64</f>
        <v>3.6999999999999993</v>
      </c>
      <c r="AA64" s="223">
        <f t="shared" si="9"/>
        <v>106.69999999999999</v>
      </c>
      <c r="AB64" s="223"/>
      <c r="AC64" s="223"/>
    </row>
    <row r="65" spans="2:29" s="224" customFormat="1" ht="28.5">
      <c r="B65" s="236" t="s">
        <v>524</v>
      </c>
      <c r="C65" s="100" t="s">
        <v>537</v>
      </c>
      <c r="D65" s="99" t="s">
        <v>525</v>
      </c>
      <c r="E65" s="99"/>
      <c r="F65" s="223">
        <f t="shared" si="4"/>
        <v>9.4</v>
      </c>
      <c r="G65" s="223"/>
      <c r="H65" s="223"/>
      <c r="I65" s="223">
        <f>I66</f>
        <v>9.4</v>
      </c>
      <c r="J65" s="223"/>
      <c r="K65" s="223"/>
      <c r="L65" s="223">
        <f t="shared" si="5"/>
        <v>7.8</v>
      </c>
      <c r="M65" s="223"/>
      <c r="N65" s="223"/>
      <c r="O65" s="223">
        <f>O66</f>
        <v>7.8</v>
      </c>
      <c r="P65" s="223"/>
      <c r="Q65" s="223"/>
      <c r="R65" s="223">
        <f t="shared" si="6"/>
        <v>82.97872340425532</v>
      </c>
      <c r="S65" s="223"/>
      <c r="T65" s="223"/>
      <c r="U65" s="223">
        <f t="shared" si="8"/>
        <v>82.97872340425532</v>
      </c>
      <c r="V65" s="223"/>
      <c r="W65" s="223"/>
      <c r="X65" s="223">
        <f t="shared" si="3"/>
        <v>1.6000000000000005</v>
      </c>
      <c r="Y65" s="223"/>
      <c r="Z65" s="223"/>
      <c r="AA65" s="223">
        <f t="shared" si="9"/>
        <v>1.6000000000000005</v>
      </c>
      <c r="AB65" s="223"/>
      <c r="AC65" s="223"/>
    </row>
    <row r="66" spans="2:29" s="224" customFormat="1" ht="14.25">
      <c r="B66" s="236" t="s">
        <v>431</v>
      </c>
      <c r="C66" s="100" t="s">
        <v>537</v>
      </c>
      <c r="D66" s="99" t="s">
        <v>525</v>
      </c>
      <c r="E66" s="99" t="s">
        <v>453</v>
      </c>
      <c r="F66" s="223">
        <f t="shared" si="4"/>
        <v>9.4</v>
      </c>
      <c r="G66" s="223"/>
      <c r="H66" s="223"/>
      <c r="I66" s="223">
        <v>9.4</v>
      </c>
      <c r="J66" s="223"/>
      <c r="K66" s="223"/>
      <c r="L66" s="223">
        <f t="shared" si="5"/>
        <v>7.8</v>
      </c>
      <c r="M66" s="223"/>
      <c r="N66" s="223"/>
      <c r="O66" s="223">
        <v>7.8</v>
      </c>
      <c r="P66" s="223"/>
      <c r="Q66" s="223"/>
      <c r="R66" s="223">
        <f t="shared" si="6"/>
        <v>82.97872340425532</v>
      </c>
      <c r="S66" s="223"/>
      <c r="T66" s="223"/>
      <c r="U66" s="223">
        <f t="shared" si="8"/>
        <v>82.97872340425532</v>
      </c>
      <c r="V66" s="223"/>
      <c r="W66" s="223"/>
      <c r="X66" s="223">
        <f t="shared" si="3"/>
        <v>1.6000000000000005</v>
      </c>
      <c r="Y66" s="223"/>
      <c r="Z66" s="223"/>
      <c r="AA66" s="223">
        <f t="shared" si="9"/>
        <v>1.6000000000000005</v>
      </c>
      <c r="AB66" s="223"/>
      <c r="AC66" s="223"/>
    </row>
    <row r="67" spans="2:29" s="221" customFormat="1" ht="43.5">
      <c r="B67" s="236" t="s">
        <v>205</v>
      </c>
      <c r="C67" s="100" t="s">
        <v>23</v>
      </c>
      <c r="D67" s="104"/>
      <c r="E67" s="99"/>
      <c r="F67" s="223">
        <f t="shared" si="4"/>
        <v>3155.3</v>
      </c>
      <c r="G67" s="223"/>
      <c r="H67" s="223"/>
      <c r="I67" s="223">
        <f>I68</f>
        <v>3155.3</v>
      </c>
      <c r="J67" s="223"/>
      <c r="K67" s="223"/>
      <c r="L67" s="223">
        <f t="shared" si="5"/>
        <v>2111.5</v>
      </c>
      <c r="M67" s="223"/>
      <c r="N67" s="223"/>
      <c r="O67" s="223">
        <f>O68</f>
        <v>2111.5</v>
      </c>
      <c r="P67" s="223"/>
      <c r="Q67" s="223"/>
      <c r="R67" s="223">
        <f t="shared" si="6"/>
        <v>66.91915190314708</v>
      </c>
      <c r="S67" s="223"/>
      <c r="T67" s="223"/>
      <c r="U67" s="223">
        <f t="shared" si="8"/>
        <v>66.91915190314708</v>
      </c>
      <c r="V67" s="223"/>
      <c r="W67" s="223"/>
      <c r="X67" s="223">
        <f t="shared" si="3"/>
        <v>1043.8000000000002</v>
      </c>
      <c r="Y67" s="223"/>
      <c r="Z67" s="223"/>
      <c r="AA67" s="223">
        <f t="shared" si="9"/>
        <v>1043.8000000000002</v>
      </c>
      <c r="AB67" s="223"/>
      <c r="AC67" s="223"/>
    </row>
    <row r="68" spans="2:29" s="221" customFormat="1" ht="28.5">
      <c r="B68" s="219" t="s">
        <v>8</v>
      </c>
      <c r="C68" s="100" t="s">
        <v>23</v>
      </c>
      <c r="D68" s="99" t="s">
        <v>9</v>
      </c>
      <c r="E68" s="99"/>
      <c r="F68" s="223">
        <f t="shared" si="4"/>
        <v>3155.3</v>
      </c>
      <c r="G68" s="223"/>
      <c r="H68" s="223"/>
      <c r="I68" s="223">
        <f>I69</f>
        <v>3155.3</v>
      </c>
      <c r="J68" s="223"/>
      <c r="K68" s="223"/>
      <c r="L68" s="223">
        <f t="shared" si="5"/>
        <v>2111.5</v>
      </c>
      <c r="M68" s="223"/>
      <c r="N68" s="223"/>
      <c r="O68" s="223">
        <f>O69</f>
        <v>2111.5</v>
      </c>
      <c r="P68" s="223"/>
      <c r="Q68" s="223"/>
      <c r="R68" s="223">
        <f t="shared" si="6"/>
        <v>66.91915190314708</v>
      </c>
      <c r="S68" s="223"/>
      <c r="T68" s="223"/>
      <c r="U68" s="223">
        <f t="shared" si="8"/>
        <v>66.91915190314708</v>
      </c>
      <c r="V68" s="223"/>
      <c r="W68" s="223"/>
      <c r="X68" s="223">
        <f t="shared" si="3"/>
        <v>1043.8000000000002</v>
      </c>
      <c r="Y68" s="223"/>
      <c r="Z68" s="223"/>
      <c r="AA68" s="223">
        <f t="shared" si="9"/>
        <v>1043.8000000000002</v>
      </c>
      <c r="AB68" s="223"/>
      <c r="AC68" s="223"/>
    </row>
    <row r="69" spans="2:29" s="221" customFormat="1" ht="15">
      <c r="B69" s="219" t="s">
        <v>436</v>
      </c>
      <c r="C69" s="100" t="s">
        <v>23</v>
      </c>
      <c r="D69" s="99" t="s">
        <v>9</v>
      </c>
      <c r="E69" s="99" t="s">
        <v>485</v>
      </c>
      <c r="F69" s="223">
        <f t="shared" si="4"/>
        <v>3155.3</v>
      </c>
      <c r="G69" s="223"/>
      <c r="H69" s="223"/>
      <c r="I69" s="223">
        <v>3155.3</v>
      </c>
      <c r="J69" s="223"/>
      <c r="K69" s="223"/>
      <c r="L69" s="223">
        <f t="shared" si="5"/>
        <v>2111.5</v>
      </c>
      <c r="M69" s="223"/>
      <c r="N69" s="223"/>
      <c r="O69" s="223">
        <v>2111.5</v>
      </c>
      <c r="P69" s="223"/>
      <c r="Q69" s="223"/>
      <c r="R69" s="223">
        <f t="shared" si="6"/>
        <v>66.91915190314708</v>
      </c>
      <c r="S69" s="223"/>
      <c r="T69" s="223"/>
      <c r="U69" s="223">
        <f t="shared" si="8"/>
        <v>66.91915190314708</v>
      </c>
      <c r="V69" s="223"/>
      <c r="W69" s="223"/>
      <c r="X69" s="223">
        <f t="shared" si="3"/>
        <v>1043.8000000000002</v>
      </c>
      <c r="Y69" s="223"/>
      <c r="Z69" s="223"/>
      <c r="AA69" s="223">
        <f t="shared" si="9"/>
        <v>1043.8000000000002</v>
      </c>
      <c r="AB69" s="223"/>
      <c r="AC69" s="223"/>
    </row>
    <row r="70" spans="2:29" s="224" customFormat="1" ht="99.75">
      <c r="B70" s="236" t="s">
        <v>185</v>
      </c>
      <c r="C70" s="100" t="s">
        <v>110</v>
      </c>
      <c r="D70" s="98"/>
      <c r="E70" s="100"/>
      <c r="F70" s="223">
        <f t="shared" si="4"/>
        <v>21.6</v>
      </c>
      <c r="G70" s="223"/>
      <c r="H70" s="223"/>
      <c r="I70" s="223">
        <f>I71</f>
        <v>21.6</v>
      </c>
      <c r="J70" s="223"/>
      <c r="K70" s="223"/>
      <c r="L70" s="223">
        <f t="shared" si="5"/>
        <v>3.6</v>
      </c>
      <c r="M70" s="223"/>
      <c r="N70" s="223"/>
      <c r="O70" s="223">
        <f>O71</f>
        <v>3.6</v>
      </c>
      <c r="P70" s="223"/>
      <c r="Q70" s="223"/>
      <c r="R70" s="223">
        <f t="shared" si="6"/>
        <v>16.666666666666664</v>
      </c>
      <c r="S70" s="223"/>
      <c r="T70" s="223"/>
      <c r="U70" s="223">
        <f t="shared" si="8"/>
        <v>16.666666666666664</v>
      </c>
      <c r="V70" s="223"/>
      <c r="W70" s="223"/>
      <c r="X70" s="223">
        <f t="shared" si="3"/>
        <v>18</v>
      </c>
      <c r="Y70" s="223"/>
      <c r="Z70" s="223"/>
      <c r="AA70" s="223">
        <f t="shared" si="9"/>
        <v>18</v>
      </c>
      <c r="AB70" s="223"/>
      <c r="AC70" s="223"/>
    </row>
    <row r="71" spans="2:29" s="224" customFormat="1" ht="14.25">
      <c r="B71" s="219" t="s">
        <v>60</v>
      </c>
      <c r="C71" s="100" t="s">
        <v>110</v>
      </c>
      <c r="D71" s="99" t="s">
        <v>104</v>
      </c>
      <c r="E71" s="100"/>
      <c r="F71" s="223">
        <f t="shared" si="4"/>
        <v>21.6</v>
      </c>
      <c r="G71" s="223"/>
      <c r="H71" s="223"/>
      <c r="I71" s="223">
        <f>I72</f>
        <v>21.6</v>
      </c>
      <c r="J71" s="223"/>
      <c r="K71" s="223"/>
      <c r="L71" s="223">
        <f t="shared" si="5"/>
        <v>3.6</v>
      </c>
      <c r="M71" s="223"/>
      <c r="N71" s="223"/>
      <c r="O71" s="223">
        <f>O72</f>
        <v>3.6</v>
      </c>
      <c r="P71" s="223"/>
      <c r="Q71" s="223"/>
      <c r="R71" s="223">
        <f t="shared" si="6"/>
        <v>16.666666666666664</v>
      </c>
      <c r="S71" s="223"/>
      <c r="T71" s="223"/>
      <c r="U71" s="223">
        <f t="shared" si="8"/>
        <v>16.666666666666664</v>
      </c>
      <c r="V71" s="223"/>
      <c r="W71" s="223"/>
      <c r="X71" s="223">
        <f t="shared" si="3"/>
        <v>18</v>
      </c>
      <c r="Y71" s="223"/>
      <c r="Z71" s="223"/>
      <c r="AA71" s="223">
        <f t="shared" si="9"/>
        <v>18</v>
      </c>
      <c r="AB71" s="223"/>
      <c r="AC71" s="223"/>
    </row>
    <row r="72" spans="2:29" s="224" customFormat="1" ht="14.25">
      <c r="B72" s="235" t="s">
        <v>219</v>
      </c>
      <c r="C72" s="100" t="s">
        <v>110</v>
      </c>
      <c r="D72" s="99" t="s">
        <v>298</v>
      </c>
      <c r="E72" s="100">
        <v>1004</v>
      </c>
      <c r="F72" s="223">
        <f t="shared" si="4"/>
        <v>21.6</v>
      </c>
      <c r="G72" s="223"/>
      <c r="H72" s="223"/>
      <c r="I72" s="223">
        <v>21.6</v>
      </c>
      <c r="J72" s="223"/>
      <c r="K72" s="223"/>
      <c r="L72" s="223">
        <f t="shared" si="5"/>
        <v>3.6</v>
      </c>
      <c r="M72" s="223"/>
      <c r="N72" s="223"/>
      <c r="O72" s="223">
        <v>3.6</v>
      </c>
      <c r="P72" s="223"/>
      <c r="Q72" s="223"/>
      <c r="R72" s="223">
        <f t="shared" si="6"/>
        <v>16.666666666666664</v>
      </c>
      <c r="S72" s="223"/>
      <c r="T72" s="223"/>
      <c r="U72" s="223">
        <f t="shared" si="8"/>
        <v>16.666666666666664</v>
      </c>
      <c r="V72" s="223"/>
      <c r="W72" s="223"/>
      <c r="X72" s="223">
        <f t="shared" si="3"/>
        <v>18</v>
      </c>
      <c r="Y72" s="223"/>
      <c r="Z72" s="223"/>
      <c r="AA72" s="223">
        <f t="shared" si="9"/>
        <v>18</v>
      </c>
      <c r="AB72" s="223"/>
      <c r="AC72" s="223"/>
    </row>
    <row r="73" spans="2:29" s="224" customFormat="1" ht="42.75">
      <c r="B73" s="236" t="s">
        <v>186</v>
      </c>
      <c r="C73" s="100" t="s">
        <v>111</v>
      </c>
      <c r="D73" s="98"/>
      <c r="E73" s="100"/>
      <c r="F73" s="223">
        <f t="shared" si="4"/>
        <v>3197.3</v>
      </c>
      <c r="G73" s="223"/>
      <c r="H73" s="223"/>
      <c r="I73" s="223">
        <f>I74</f>
        <v>3197.3</v>
      </c>
      <c r="J73" s="223"/>
      <c r="K73" s="223"/>
      <c r="L73" s="223">
        <f t="shared" si="5"/>
        <v>1511.7</v>
      </c>
      <c r="M73" s="223"/>
      <c r="N73" s="223"/>
      <c r="O73" s="223">
        <f>O74</f>
        <v>1511.7</v>
      </c>
      <c r="P73" s="223"/>
      <c r="Q73" s="223"/>
      <c r="R73" s="223">
        <f t="shared" si="6"/>
        <v>47.28051793700935</v>
      </c>
      <c r="S73" s="223"/>
      <c r="T73" s="223"/>
      <c r="U73" s="223">
        <f t="shared" si="8"/>
        <v>47.28051793700935</v>
      </c>
      <c r="V73" s="223"/>
      <c r="W73" s="223"/>
      <c r="X73" s="223">
        <f t="shared" si="3"/>
        <v>1685.6000000000001</v>
      </c>
      <c r="Y73" s="223"/>
      <c r="Z73" s="223"/>
      <c r="AA73" s="223">
        <f t="shared" si="9"/>
        <v>1685.6000000000001</v>
      </c>
      <c r="AB73" s="223"/>
      <c r="AC73" s="223"/>
    </row>
    <row r="74" spans="2:29" s="224" customFormat="1" ht="14.25">
      <c r="B74" s="219" t="s">
        <v>60</v>
      </c>
      <c r="C74" s="100" t="s">
        <v>111</v>
      </c>
      <c r="D74" s="99" t="s">
        <v>104</v>
      </c>
      <c r="E74" s="100"/>
      <c r="F74" s="223">
        <f t="shared" si="4"/>
        <v>3197.3</v>
      </c>
      <c r="G74" s="223"/>
      <c r="H74" s="223"/>
      <c r="I74" s="223">
        <f>I75</f>
        <v>3197.3</v>
      </c>
      <c r="J74" s="223"/>
      <c r="K74" s="223"/>
      <c r="L74" s="223">
        <f t="shared" si="5"/>
        <v>1511.7</v>
      </c>
      <c r="M74" s="223"/>
      <c r="N74" s="223"/>
      <c r="O74" s="223">
        <f>O75</f>
        <v>1511.7</v>
      </c>
      <c r="P74" s="223"/>
      <c r="Q74" s="223"/>
      <c r="R74" s="223">
        <f t="shared" si="6"/>
        <v>47.28051793700935</v>
      </c>
      <c r="S74" s="223"/>
      <c r="T74" s="223"/>
      <c r="U74" s="223">
        <f t="shared" si="8"/>
        <v>47.28051793700935</v>
      </c>
      <c r="V74" s="223"/>
      <c r="W74" s="223"/>
      <c r="X74" s="223">
        <f t="shared" si="3"/>
        <v>1685.6000000000001</v>
      </c>
      <c r="Y74" s="223"/>
      <c r="Z74" s="223"/>
      <c r="AA74" s="223">
        <f t="shared" si="9"/>
        <v>1685.6000000000001</v>
      </c>
      <c r="AB74" s="223"/>
      <c r="AC74" s="223"/>
    </row>
    <row r="75" spans="2:29" s="224" customFormat="1" ht="14.25">
      <c r="B75" s="235" t="s">
        <v>219</v>
      </c>
      <c r="C75" s="100" t="s">
        <v>111</v>
      </c>
      <c r="D75" s="99" t="s">
        <v>104</v>
      </c>
      <c r="E75" s="100">
        <v>1004</v>
      </c>
      <c r="F75" s="223">
        <f t="shared" si="4"/>
        <v>3197.3</v>
      </c>
      <c r="G75" s="223"/>
      <c r="H75" s="223"/>
      <c r="I75" s="223">
        <v>3197.3</v>
      </c>
      <c r="J75" s="223"/>
      <c r="K75" s="223"/>
      <c r="L75" s="223">
        <f t="shared" si="5"/>
        <v>1511.7</v>
      </c>
      <c r="M75" s="223"/>
      <c r="N75" s="223"/>
      <c r="O75" s="223">
        <v>1511.7</v>
      </c>
      <c r="P75" s="223"/>
      <c r="Q75" s="223"/>
      <c r="R75" s="223">
        <f t="shared" si="6"/>
        <v>47.28051793700935</v>
      </c>
      <c r="S75" s="223"/>
      <c r="T75" s="223"/>
      <c r="U75" s="223">
        <f t="shared" si="8"/>
        <v>47.28051793700935</v>
      </c>
      <c r="V75" s="223"/>
      <c r="W75" s="223"/>
      <c r="X75" s="223">
        <f t="shared" si="3"/>
        <v>1685.6000000000001</v>
      </c>
      <c r="Y75" s="223"/>
      <c r="Z75" s="223"/>
      <c r="AA75" s="223">
        <f t="shared" si="9"/>
        <v>1685.6000000000001</v>
      </c>
      <c r="AB75" s="223"/>
      <c r="AC75" s="223"/>
    </row>
    <row r="76" spans="2:29" s="224" customFormat="1" ht="57">
      <c r="B76" s="236" t="s">
        <v>187</v>
      </c>
      <c r="C76" s="100" t="s">
        <v>112</v>
      </c>
      <c r="D76" s="105"/>
      <c r="E76" s="100"/>
      <c r="F76" s="223">
        <f t="shared" si="4"/>
        <v>50</v>
      </c>
      <c r="G76" s="223"/>
      <c r="H76" s="223"/>
      <c r="I76" s="223">
        <f>I77</f>
        <v>50</v>
      </c>
      <c r="J76" s="223"/>
      <c r="K76" s="223"/>
      <c r="L76" s="223">
        <f t="shared" si="5"/>
        <v>0</v>
      </c>
      <c r="M76" s="223"/>
      <c r="N76" s="223"/>
      <c r="O76" s="223">
        <f>O77</f>
        <v>0</v>
      </c>
      <c r="P76" s="223"/>
      <c r="Q76" s="223"/>
      <c r="R76" s="223">
        <f t="shared" si="6"/>
        <v>0</v>
      </c>
      <c r="S76" s="223"/>
      <c r="T76" s="223"/>
      <c r="U76" s="223">
        <f t="shared" si="8"/>
        <v>0</v>
      </c>
      <c r="V76" s="223"/>
      <c r="W76" s="223"/>
      <c r="X76" s="223">
        <f t="shared" si="3"/>
        <v>50</v>
      </c>
      <c r="Y76" s="223"/>
      <c r="Z76" s="223"/>
      <c r="AA76" s="223">
        <f t="shared" si="9"/>
        <v>50</v>
      </c>
      <c r="AB76" s="223"/>
      <c r="AC76" s="223"/>
    </row>
    <row r="77" spans="2:29" s="224" customFormat="1" ht="14.25">
      <c r="B77" s="219" t="s">
        <v>60</v>
      </c>
      <c r="C77" s="100" t="s">
        <v>112</v>
      </c>
      <c r="D77" s="99" t="s">
        <v>104</v>
      </c>
      <c r="E77" s="100"/>
      <c r="F77" s="223">
        <f t="shared" si="4"/>
        <v>50</v>
      </c>
      <c r="G77" s="223"/>
      <c r="H77" s="223"/>
      <c r="I77" s="223">
        <f>I78</f>
        <v>50</v>
      </c>
      <c r="J77" s="223"/>
      <c r="K77" s="223"/>
      <c r="L77" s="223">
        <f t="shared" si="5"/>
        <v>0</v>
      </c>
      <c r="M77" s="223"/>
      <c r="N77" s="223"/>
      <c r="O77" s="223">
        <f>O78</f>
        <v>0</v>
      </c>
      <c r="P77" s="223"/>
      <c r="Q77" s="223"/>
      <c r="R77" s="223">
        <f t="shared" si="6"/>
        <v>0</v>
      </c>
      <c r="S77" s="223"/>
      <c r="T77" s="223"/>
      <c r="U77" s="223">
        <f t="shared" si="8"/>
        <v>0</v>
      </c>
      <c r="V77" s="223"/>
      <c r="W77" s="223"/>
      <c r="X77" s="223">
        <f t="shared" si="3"/>
        <v>50</v>
      </c>
      <c r="Y77" s="223"/>
      <c r="Z77" s="223"/>
      <c r="AA77" s="223">
        <f t="shared" si="9"/>
        <v>50</v>
      </c>
      <c r="AB77" s="223"/>
      <c r="AC77" s="223"/>
    </row>
    <row r="78" spans="2:29" s="224" customFormat="1" ht="14.25">
      <c r="B78" s="235" t="s">
        <v>219</v>
      </c>
      <c r="C78" s="100" t="s">
        <v>112</v>
      </c>
      <c r="D78" s="99" t="s">
        <v>104</v>
      </c>
      <c r="E78" s="100">
        <v>1004</v>
      </c>
      <c r="F78" s="223">
        <f t="shared" si="4"/>
        <v>50</v>
      </c>
      <c r="G78" s="223"/>
      <c r="H78" s="223"/>
      <c r="I78" s="223">
        <v>50</v>
      </c>
      <c r="J78" s="223"/>
      <c r="K78" s="223"/>
      <c r="L78" s="223">
        <f t="shared" si="5"/>
        <v>0</v>
      </c>
      <c r="M78" s="223"/>
      <c r="N78" s="223"/>
      <c r="O78" s="223">
        <v>0</v>
      </c>
      <c r="P78" s="223"/>
      <c r="Q78" s="223"/>
      <c r="R78" s="223">
        <f aca="true" t="shared" si="10" ref="R78:R141">L78/F78*100</f>
        <v>0</v>
      </c>
      <c r="S78" s="223"/>
      <c r="T78" s="223"/>
      <c r="U78" s="223">
        <f>O78/I78*100</f>
        <v>0</v>
      </c>
      <c r="V78" s="223"/>
      <c r="W78" s="223"/>
      <c r="X78" s="223">
        <f t="shared" si="3"/>
        <v>50</v>
      </c>
      <c r="Y78" s="223"/>
      <c r="Z78" s="223"/>
      <c r="AA78" s="223">
        <f t="shared" si="9"/>
        <v>50</v>
      </c>
      <c r="AB78" s="223"/>
      <c r="AC78" s="223"/>
    </row>
    <row r="79" spans="2:29" s="224" customFormat="1" ht="42.75">
      <c r="B79" s="236" t="s">
        <v>559</v>
      </c>
      <c r="C79" s="99" t="s">
        <v>558</v>
      </c>
      <c r="D79" s="98"/>
      <c r="E79" s="98"/>
      <c r="F79" s="223">
        <f t="shared" si="4"/>
        <v>1520</v>
      </c>
      <c r="G79" s="223"/>
      <c r="H79" s="223"/>
      <c r="I79" s="223">
        <f>I80+I82</f>
        <v>1520</v>
      </c>
      <c r="J79" s="223"/>
      <c r="K79" s="223"/>
      <c r="L79" s="223">
        <f t="shared" si="5"/>
        <v>1420</v>
      </c>
      <c r="M79" s="223"/>
      <c r="N79" s="223"/>
      <c r="O79" s="223">
        <f>O80+O82</f>
        <v>1420</v>
      </c>
      <c r="P79" s="223"/>
      <c r="Q79" s="223"/>
      <c r="R79" s="223">
        <f t="shared" si="10"/>
        <v>93.42105263157895</v>
      </c>
      <c r="S79" s="223"/>
      <c r="T79" s="223"/>
      <c r="U79" s="223">
        <f>O79/I79*100</f>
        <v>93.42105263157895</v>
      </c>
      <c r="V79" s="223"/>
      <c r="W79" s="223"/>
      <c r="X79" s="223">
        <f t="shared" si="3"/>
        <v>100</v>
      </c>
      <c r="Y79" s="223"/>
      <c r="Z79" s="223"/>
      <c r="AA79" s="223">
        <f t="shared" si="9"/>
        <v>100</v>
      </c>
      <c r="AB79" s="223"/>
      <c r="AC79" s="223"/>
    </row>
    <row r="80" spans="2:29" s="224" customFormat="1" ht="15">
      <c r="B80" s="236" t="s">
        <v>380</v>
      </c>
      <c r="C80" s="99" t="s">
        <v>558</v>
      </c>
      <c r="D80" s="99" t="s">
        <v>1</v>
      </c>
      <c r="E80" s="98"/>
      <c r="F80" s="223">
        <f t="shared" si="4"/>
        <v>400</v>
      </c>
      <c r="G80" s="223"/>
      <c r="H80" s="223"/>
      <c r="I80" s="223">
        <f>I81</f>
        <v>400</v>
      </c>
      <c r="J80" s="223"/>
      <c r="K80" s="223"/>
      <c r="L80" s="223">
        <f t="shared" si="5"/>
        <v>400</v>
      </c>
      <c r="M80" s="223"/>
      <c r="N80" s="223"/>
      <c r="O80" s="223">
        <f>O81</f>
        <v>400</v>
      </c>
      <c r="P80" s="223"/>
      <c r="Q80" s="223"/>
      <c r="R80" s="223">
        <f t="shared" si="10"/>
        <v>100</v>
      </c>
      <c r="S80" s="223"/>
      <c r="T80" s="223"/>
      <c r="U80" s="223">
        <f>O80/I80*100</f>
        <v>100</v>
      </c>
      <c r="V80" s="223"/>
      <c r="W80" s="223"/>
      <c r="X80" s="223">
        <f t="shared" si="3"/>
        <v>0</v>
      </c>
      <c r="Y80" s="223"/>
      <c r="Z80" s="223"/>
      <c r="AA80" s="223">
        <f t="shared" si="9"/>
        <v>0</v>
      </c>
      <c r="AB80" s="223"/>
      <c r="AC80" s="223"/>
    </row>
    <row r="81" spans="2:29" s="224" customFormat="1" ht="14.25">
      <c r="B81" s="219" t="s">
        <v>561</v>
      </c>
      <c r="C81" s="99" t="s">
        <v>558</v>
      </c>
      <c r="D81" s="99" t="s">
        <v>1</v>
      </c>
      <c r="E81" s="99" t="s">
        <v>560</v>
      </c>
      <c r="F81" s="223">
        <f t="shared" si="4"/>
        <v>400</v>
      </c>
      <c r="G81" s="223"/>
      <c r="H81" s="223"/>
      <c r="I81" s="223">
        <v>400</v>
      </c>
      <c r="J81" s="223"/>
      <c r="K81" s="223"/>
      <c r="L81" s="223">
        <f t="shared" si="5"/>
        <v>400</v>
      </c>
      <c r="M81" s="223"/>
      <c r="N81" s="223"/>
      <c r="O81" s="223">
        <v>400</v>
      </c>
      <c r="P81" s="223"/>
      <c r="Q81" s="223"/>
      <c r="R81" s="223">
        <f t="shared" si="10"/>
        <v>100</v>
      </c>
      <c r="S81" s="223"/>
      <c r="T81" s="223"/>
      <c r="U81" s="223">
        <f>O81/I81*100</f>
        <v>100</v>
      </c>
      <c r="V81" s="223"/>
      <c r="W81" s="223"/>
      <c r="X81" s="223">
        <f t="shared" si="3"/>
        <v>0</v>
      </c>
      <c r="Y81" s="223"/>
      <c r="Z81" s="223"/>
      <c r="AA81" s="223">
        <f t="shared" si="9"/>
        <v>0</v>
      </c>
      <c r="AB81" s="223"/>
      <c r="AC81" s="223"/>
    </row>
    <row r="82" spans="2:29" s="224" customFormat="1" ht="28.5">
      <c r="B82" s="219" t="s">
        <v>8</v>
      </c>
      <c r="C82" s="99" t="s">
        <v>558</v>
      </c>
      <c r="D82" s="99" t="s">
        <v>9</v>
      </c>
      <c r="E82" s="99"/>
      <c r="F82" s="223">
        <f t="shared" si="4"/>
        <v>1120</v>
      </c>
      <c r="G82" s="223"/>
      <c r="H82" s="223"/>
      <c r="I82" s="223">
        <f>I83+I84</f>
        <v>1120</v>
      </c>
      <c r="J82" s="223"/>
      <c r="K82" s="223"/>
      <c r="L82" s="223">
        <f t="shared" si="5"/>
        <v>1020</v>
      </c>
      <c r="M82" s="223"/>
      <c r="N82" s="223"/>
      <c r="O82" s="223">
        <f>O83+O84</f>
        <v>1020</v>
      </c>
      <c r="P82" s="223"/>
      <c r="Q82" s="223"/>
      <c r="R82" s="223">
        <f t="shared" si="10"/>
        <v>91.07142857142857</v>
      </c>
      <c r="S82" s="223"/>
      <c r="T82" s="223"/>
      <c r="U82" s="223">
        <f>O82/I82*100</f>
        <v>91.07142857142857</v>
      </c>
      <c r="V82" s="223"/>
      <c r="W82" s="223"/>
      <c r="X82" s="223">
        <f t="shared" si="3"/>
        <v>100</v>
      </c>
      <c r="Y82" s="223"/>
      <c r="Z82" s="223"/>
      <c r="AA82" s="223">
        <f t="shared" si="9"/>
        <v>100</v>
      </c>
      <c r="AB82" s="223"/>
      <c r="AC82" s="223"/>
    </row>
    <row r="83" spans="2:29" s="224" customFormat="1" ht="14.25">
      <c r="B83" s="219" t="s">
        <v>436</v>
      </c>
      <c r="C83" s="99" t="s">
        <v>558</v>
      </c>
      <c r="D83" s="99" t="s">
        <v>9</v>
      </c>
      <c r="E83" s="99" t="s">
        <v>485</v>
      </c>
      <c r="F83" s="223">
        <f t="shared" si="4"/>
        <v>970</v>
      </c>
      <c r="G83" s="223"/>
      <c r="H83" s="223"/>
      <c r="I83" s="223">
        <v>970</v>
      </c>
      <c r="J83" s="223"/>
      <c r="K83" s="223"/>
      <c r="L83" s="223">
        <f t="shared" si="5"/>
        <v>870</v>
      </c>
      <c r="M83" s="223"/>
      <c r="N83" s="223"/>
      <c r="O83" s="223">
        <v>870</v>
      </c>
      <c r="P83" s="223"/>
      <c r="Q83" s="223"/>
      <c r="R83" s="223">
        <f t="shared" si="10"/>
        <v>89.69072164948454</v>
      </c>
      <c r="S83" s="223"/>
      <c r="T83" s="223"/>
      <c r="U83" s="223">
        <f>O83/I83*100</f>
        <v>89.69072164948454</v>
      </c>
      <c r="V83" s="223"/>
      <c r="W83" s="223"/>
      <c r="X83" s="223">
        <f t="shared" si="3"/>
        <v>100</v>
      </c>
      <c r="Y83" s="223"/>
      <c r="Z83" s="223"/>
      <c r="AA83" s="223">
        <f t="shared" si="9"/>
        <v>100</v>
      </c>
      <c r="AB83" s="223"/>
      <c r="AC83" s="223"/>
    </row>
    <row r="84" spans="2:29" s="224" customFormat="1" ht="14.25">
      <c r="B84" s="219" t="s">
        <v>439</v>
      </c>
      <c r="C84" s="99" t="s">
        <v>558</v>
      </c>
      <c r="D84" s="99" t="s">
        <v>9</v>
      </c>
      <c r="E84" s="99" t="s">
        <v>489</v>
      </c>
      <c r="F84" s="223">
        <f t="shared" si="4"/>
        <v>150</v>
      </c>
      <c r="G84" s="223"/>
      <c r="H84" s="223"/>
      <c r="I84" s="223">
        <v>150</v>
      </c>
      <c r="J84" s="223"/>
      <c r="K84" s="223"/>
      <c r="L84" s="223">
        <f t="shared" si="5"/>
        <v>150</v>
      </c>
      <c r="M84" s="223"/>
      <c r="N84" s="223"/>
      <c r="O84" s="223">
        <v>150</v>
      </c>
      <c r="P84" s="223"/>
      <c r="Q84" s="223"/>
      <c r="R84" s="223">
        <f t="shared" si="10"/>
        <v>100</v>
      </c>
      <c r="S84" s="223"/>
      <c r="T84" s="223"/>
      <c r="U84" s="223">
        <f>O84/I84*100</f>
        <v>100</v>
      </c>
      <c r="V84" s="223"/>
      <c r="W84" s="223"/>
      <c r="X84" s="223">
        <f t="shared" si="3"/>
        <v>0</v>
      </c>
      <c r="Y84" s="223"/>
      <c r="Z84" s="223"/>
      <c r="AA84" s="223">
        <f t="shared" si="9"/>
        <v>0</v>
      </c>
      <c r="AB84" s="223"/>
      <c r="AC84" s="223"/>
    </row>
    <row r="85" spans="2:29" s="224" customFormat="1" ht="28.5">
      <c r="B85" s="219" t="s">
        <v>2</v>
      </c>
      <c r="C85" s="99" t="s">
        <v>3</v>
      </c>
      <c r="D85" s="99"/>
      <c r="E85" s="99"/>
      <c r="F85" s="223">
        <f t="shared" si="4"/>
        <v>10</v>
      </c>
      <c r="G85" s="223"/>
      <c r="H85" s="223">
        <f>H86</f>
        <v>10</v>
      </c>
      <c r="I85" s="223"/>
      <c r="J85" s="223"/>
      <c r="K85" s="223"/>
      <c r="L85" s="223">
        <f t="shared" si="5"/>
        <v>6.1</v>
      </c>
      <c r="M85" s="223"/>
      <c r="N85" s="223">
        <f>N86</f>
        <v>6.1</v>
      </c>
      <c r="O85" s="223"/>
      <c r="P85" s="223"/>
      <c r="Q85" s="223"/>
      <c r="R85" s="223">
        <f t="shared" si="10"/>
        <v>61</v>
      </c>
      <c r="S85" s="223"/>
      <c r="T85" s="223">
        <f aca="true" t="shared" si="11" ref="T78:T141">N85/H85*100</f>
        <v>61</v>
      </c>
      <c r="U85" s="223"/>
      <c r="V85" s="223"/>
      <c r="W85" s="223"/>
      <c r="X85" s="223">
        <f aca="true" t="shared" si="12" ref="X85:X149">F85-L85</f>
        <v>3.9000000000000004</v>
      </c>
      <c r="Y85" s="223"/>
      <c r="Z85" s="223">
        <f aca="true" t="shared" si="13" ref="Z85:Z149">H85-N85</f>
        <v>3.9000000000000004</v>
      </c>
      <c r="AA85" s="223"/>
      <c r="AB85" s="223"/>
      <c r="AC85" s="223"/>
    </row>
    <row r="86" spans="2:29" s="224" customFormat="1" ht="28.5">
      <c r="B86" s="236" t="s">
        <v>524</v>
      </c>
      <c r="C86" s="99" t="s">
        <v>3</v>
      </c>
      <c r="D86" s="99" t="s">
        <v>525</v>
      </c>
      <c r="E86" s="99"/>
      <c r="F86" s="223">
        <f t="shared" si="4"/>
        <v>10</v>
      </c>
      <c r="G86" s="223"/>
      <c r="H86" s="223">
        <f>H87</f>
        <v>10</v>
      </c>
      <c r="I86" s="223"/>
      <c r="J86" s="223"/>
      <c r="K86" s="223"/>
      <c r="L86" s="223">
        <f t="shared" si="5"/>
        <v>6.1</v>
      </c>
      <c r="M86" s="223"/>
      <c r="N86" s="223">
        <f>N87</f>
        <v>6.1</v>
      </c>
      <c r="O86" s="223"/>
      <c r="P86" s="223"/>
      <c r="Q86" s="223"/>
      <c r="R86" s="223">
        <f t="shared" si="10"/>
        <v>61</v>
      </c>
      <c r="S86" s="223"/>
      <c r="T86" s="223">
        <f t="shared" si="11"/>
        <v>61</v>
      </c>
      <c r="U86" s="223"/>
      <c r="V86" s="223"/>
      <c r="W86" s="223"/>
      <c r="X86" s="223">
        <f t="shared" si="12"/>
        <v>3.9000000000000004</v>
      </c>
      <c r="Y86" s="223"/>
      <c r="Z86" s="223">
        <f t="shared" si="13"/>
        <v>3.9000000000000004</v>
      </c>
      <c r="AA86" s="223"/>
      <c r="AB86" s="223"/>
      <c r="AC86" s="223"/>
    </row>
    <row r="87" spans="2:29" s="224" customFormat="1" ht="14.25">
      <c r="B87" s="219" t="s">
        <v>448</v>
      </c>
      <c r="C87" s="99" t="s">
        <v>3</v>
      </c>
      <c r="D87" s="99" t="s">
        <v>525</v>
      </c>
      <c r="E87" s="99" t="s">
        <v>478</v>
      </c>
      <c r="F87" s="223">
        <f t="shared" si="4"/>
        <v>10</v>
      </c>
      <c r="G87" s="223"/>
      <c r="H87" s="223">
        <v>10</v>
      </c>
      <c r="I87" s="223"/>
      <c r="J87" s="223"/>
      <c r="K87" s="223"/>
      <c r="L87" s="223">
        <f t="shared" si="5"/>
        <v>6.1</v>
      </c>
      <c r="M87" s="223"/>
      <c r="N87" s="223">
        <v>6.1</v>
      </c>
      <c r="O87" s="223"/>
      <c r="P87" s="223"/>
      <c r="Q87" s="223"/>
      <c r="R87" s="223">
        <f t="shared" si="10"/>
        <v>61</v>
      </c>
      <c r="S87" s="223"/>
      <c r="T87" s="223">
        <f t="shared" si="11"/>
        <v>61</v>
      </c>
      <c r="U87" s="223"/>
      <c r="V87" s="223"/>
      <c r="W87" s="223"/>
      <c r="X87" s="223">
        <f t="shared" si="12"/>
        <v>3.9000000000000004</v>
      </c>
      <c r="Y87" s="223"/>
      <c r="Z87" s="223">
        <f t="shared" si="13"/>
        <v>3.9000000000000004</v>
      </c>
      <c r="AA87" s="223"/>
      <c r="AB87" s="223"/>
      <c r="AC87" s="223"/>
    </row>
    <row r="88" spans="2:29" s="224" customFormat="1" ht="42.75">
      <c r="B88" s="219" t="s">
        <v>4</v>
      </c>
      <c r="C88" s="99" t="s">
        <v>5</v>
      </c>
      <c r="D88" s="99"/>
      <c r="E88" s="99"/>
      <c r="F88" s="223">
        <f t="shared" si="4"/>
        <v>15</v>
      </c>
      <c r="G88" s="223"/>
      <c r="H88" s="223">
        <f>H89</f>
        <v>15</v>
      </c>
      <c r="I88" s="223"/>
      <c r="J88" s="223"/>
      <c r="K88" s="223"/>
      <c r="L88" s="223">
        <f t="shared" si="5"/>
        <v>8.4</v>
      </c>
      <c r="M88" s="223"/>
      <c r="N88" s="223">
        <f>N89</f>
        <v>8.4</v>
      </c>
      <c r="O88" s="223"/>
      <c r="P88" s="223"/>
      <c r="Q88" s="223"/>
      <c r="R88" s="223">
        <f t="shared" si="10"/>
        <v>56.00000000000001</v>
      </c>
      <c r="S88" s="223"/>
      <c r="T88" s="223">
        <f t="shared" si="11"/>
        <v>56.00000000000001</v>
      </c>
      <c r="U88" s="223"/>
      <c r="V88" s="223"/>
      <c r="W88" s="223"/>
      <c r="X88" s="223">
        <f t="shared" si="12"/>
        <v>6.6</v>
      </c>
      <c r="Y88" s="223"/>
      <c r="Z88" s="223">
        <f t="shared" si="13"/>
        <v>6.6</v>
      </c>
      <c r="AA88" s="223"/>
      <c r="AB88" s="223"/>
      <c r="AC88" s="223"/>
    </row>
    <row r="89" spans="2:29" s="224" customFormat="1" ht="28.5">
      <c r="B89" s="236" t="s">
        <v>524</v>
      </c>
      <c r="C89" s="99" t="s">
        <v>5</v>
      </c>
      <c r="D89" s="99" t="s">
        <v>525</v>
      </c>
      <c r="E89" s="99"/>
      <c r="F89" s="223">
        <f t="shared" si="4"/>
        <v>15</v>
      </c>
      <c r="G89" s="223"/>
      <c r="H89" s="223">
        <f>H90</f>
        <v>15</v>
      </c>
      <c r="I89" s="223"/>
      <c r="J89" s="223"/>
      <c r="K89" s="223"/>
      <c r="L89" s="223">
        <f t="shared" si="5"/>
        <v>8.4</v>
      </c>
      <c r="M89" s="223"/>
      <c r="N89" s="223">
        <f>N90</f>
        <v>8.4</v>
      </c>
      <c r="O89" s="223"/>
      <c r="P89" s="223"/>
      <c r="Q89" s="223"/>
      <c r="R89" s="223">
        <f t="shared" si="10"/>
        <v>56.00000000000001</v>
      </c>
      <c r="S89" s="223"/>
      <c r="T89" s="223">
        <f t="shared" si="11"/>
        <v>56.00000000000001</v>
      </c>
      <c r="U89" s="223"/>
      <c r="V89" s="223"/>
      <c r="W89" s="223"/>
      <c r="X89" s="223">
        <f t="shared" si="12"/>
        <v>6.6</v>
      </c>
      <c r="Y89" s="223"/>
      <c r="Z89" s="223">
        <f t="shared" si="13"/>
        <v>6.6</v>
      </c>
      <c r="AA89" s="223"/>
      <c r="AB89" s="223"/>
      <c r="AC89" s="223"/>
    </row>
    <row r="90" spans="2:29" s="224" customFormat="1" ht="28.5">
      <c r="B90" s="219" t="s">
        <v>214</v>
      </c>
      <c r="C90" s="99" t="s">
        <v>5</v>
      </c>
      <c r="D90" s="99" t="s">
        <v>525</v>
      </c>
      <c r="E90" s="99" t="s">
        <v>480</v>
      </c>
      <c r="F90" s="223">
        <f t="shared" si="4"/>
        <v>15</v>
      </c>
      <c r="G90" s="223"/>
      <c r="H90" s="223">
        <v>15</v>
      </c>
      <c r="I90" s="223"/>
      <c r="J90" s="223"/>
      <c r="K90" s="223"/>
      <c r="L90" s="223">
        <f t="shared" si="5"/>
        <v>8.4</v>
      </c>
      <c r="M90" s="223"/>
      <c r="N90" s="223">
        <v>8.4</v>
      </c>
      <c r="O90" s="223"/>
      <c r="P90" s="223"/>
      <c r="Q90" s="223"/>
      <c r="R90" s="223">
        <f t="shared" si="10"/>
        <v>56.00000000000001</v>
      </c>
      <c r="S90" s="223"/>
      <c r="T90" s="223">
        <f t="shared" si="11"/>
        <v>56.00000000000001</v>
      </c>
      <c r="U90" s="223"/>
      <c r="V90" s="223"/>
      <c r="W90" s="223"/>
      <c r="X90" s="223">
        <f t="shared" si="12"/>
        <v>6.6</v>
      </c>
      <c r="Y90" s="223"/>
      <c r="Z90" s="223">
        <f t="shared" si="13"/>
        <v>6.6</v>
      </c>
      <c r="AA90" s="223"/>
      <c r="AB90" s="223"/>
      <c r="AC90" s="223"/>
    </row>
    <row r="91" spans="2:29" s="224" customFormat="1" ht="28.5">
      <c r="B91" s="236" t="s">
        <v>10</v>
      </c>
      <c r="C91" s="100" t="s">
        <v>11</v>
      </c>
      <c r="D91" s="99"/>
      <c r="E91" s="99"/>
      <c r="F91" s="223">
        <f t="shared" si="4"/>
        <v>400</v>
      </c>
      <c r="G91" s="223"/>
      <c r="H91" s="223">
        <f>H92</f>
        <v>400</v>
      </c>
      <c r="I91" s="223"/>
      <c r="J91" s="223"/>
      <c r="K91" s="223"/>
      <c r="L91" s="223">
        <f t="shared" si="5"/>
        <v>0</v>
      </c>
      <c r="M91" s="223"/>
      <c r="N91" s="223">
        <f>N92</f>
        <v>0</v>
      </c>
      <c r="O91" s="223"/>
      <c r="P91" s="223"/>
      <c r="Q91" s="223"/>
      <c r="R91" s="223">
        <f t="shared" si="10"/>
        <v>0</v>
      </c>
      <c r="S91" s="223"/>
      <c r="T91" s="223">
        <f t="shared" si="11"/>
        <v>0</v>
      </c>
      <c r="U91" s="223"/>
      <c r="V91" s="223"/>
      <c r="W91" s="223"/>
      <c r="X91" s="223">
        <f t="shared" si="12"/>
        <v>400</v>
      </c>
      <c r="Y91" s="223"/>
      <c r="Z91" s="223">
        <f t="shared" si="13"/>
        <v>400</v>
      </c>
      <c r="AA91" s="223"/>
      <c r="AB91" s="223"/>
      <c r="AC91" s="223"/>
    </row>
    <row r="92" spans="2:29" s="224" customFormat="1" ht="14.25">
      <c r="B92" s="240" t="s">
        <v>529</v>
      </c>
      <c r="C92" s="100" t="s">
        <v>11</v>
      </c>
      <c r="D92" s="99" t="s">
        <v>287</v>
      </c>
      <c r="E92" s="99"/>
      <c r="F92" s="223">
        <f t="shared" si="4"/>
        <v>400</v>
      </c>
      <c r="G92" s="223"/>
      <c r="H92" s="223">
        <f>H93</f>
        <v>400</v>
      </c>
      <c r="I92" s="223"/>
      <c r="J92" s="223"/>
      <c r="K92" s="223"/>
      <c r="L92" s="223">
        <f t="shared" si="5"/>
        <v>0</v>
      </c>
      <c r="M92" s="223"/>
      <c r="N92" s="223">
        <f>N93</f>
        <v>0</v>
      </c>
      <c r="O92" s="223"/>
      <c r="P92" s="223"/>
      <c r="Q92" s="223"/>
      <c r="R92" s="223">
        <f t="shared" si="10"/>
        <v>0</v>
      </c>
      <c r="S92" s="223"/>
      <c r="T92" s="223">
        <f t="shared" si="11"/>
        <v>0</v>
      </c>
      <c r="U92" s="223"/>
      <c r="V92" s="223"/>
      <c r="W92" s="223"/>
      <c r="X92" s="223">
        <f t="shared" si="12"/>
        <v>400</v>
      </c>
      <c r="Y92" s="223"/>
      <c r="Z92" s="223">
        <f t="shared" si="13"/>
        <v>400</v>
      </c>
      <c r="AA92" s="223"/>
      <c r="AB92" s="223"/>
      <c r="AC92" s="223"/>
    </row>
    <row r="93" spans="2:29" s="224" customFormat="1" ht="14.25">
      <c r="B93" s="219" t="s">
        <v>470</v>
      </c>
      <c r="C93" s="100" t="s">
        <v>11</v>
      </c>
      <c r="D93" s="99" t="s">
        <v>287</v>
      </c>
      <c r="E93" s="99" t="s">
        <v>469</v>
      </c>
      <c r="F93" s="223">
        <f aca="true" t="shared" si="14" ref="F93:F160">H93+I93+J93+G93</f>
        <v>400</v>
      </c>
      <c r="G93" s="223"/>
      <c r="H93" s="223">
        <v>400</v>
      </c>
      <c r="I93" s="223"/>
      <c r="J93" s="223"/>
      <c r="K93" s="223"/>
      <c r="L93" s="223">
        <f aca="true" t="shared" si="15" ref="L93:L160">N93+O93+P93+M93</f>
        <v>0</v>
      </c>
      <c r="M93" s="223"/>
      <c r="N93" s="223">
        <v>0</v>
      </c>
      <c r="O93" s="223"/>
      <c r="P93" s="223"/>
      <c r="Q93" s="223"/>
      <c r="R93" s="223">
        <f t="shared" si="10"/>
        <v>0</v>
      </c>
      <c r="S93" s="223"/>
      <c r="T93" s="223">
        <f t="shared" si="11"/>
        <v>0</v>
      </c>
      <c r="U93" s="223"/>
      <c r="V93" s="223"/>
      <c r="W93" s="223"/>
      <c r="X93" s="223">
        <f t="shared" si="12"/>
        <v>400</v>
      </c>
      <c r="Y93" s="223"/>
      <c r="Z93" s="223">
        <f t="shared" si="13"/>
        <v>400</v>
      </c>
      <c r="AA93" s="223"/>
      <c r="AB93" s="223"/>
      <c r="AC93" s="223"/>
    </row>
    <row r="94" spans="2:29" s="221" customFormat="1" ht="28.5">
      <c r="B94" s="219" t="s">
        <v>12</v>
      </c>
      <c r="C94" s="100" t="s">
        <v>13</v>
      </c>
      <c r="D94" s="99"/>
      <c r="E94" s="99"/>
      <c r="F94" s="223">
        <f t="shared" si="14"/>
        <v>883</v>
      </c>
      <c r="G94" s="223"/>
      <c r="H94" s="223">
        <f>H95</f>
        <v>883</v>
      </c>
      <c r="I94" s="223"/>
      <c r="J94" s="223"/>
      <c r="K94" s="223"/>
      <c r="L94" s="223">
        <f t="shared" si="15"/>
        <v>5.1</v>
      </c>
      <c r="M94" s="223"/>
      <c r="N94" s="223">
        <f>N95</f>
        <v>5.1</v>
      </c>
      <c r="O94" s="223"/>
      <c r="P94" s="223"/>
      <c r="Q94" s="223"/>
      <c r="R94" s="223">
        <f t="shared" si="10"/>
        <v>0.5775764439411097</v>
      </c>
      <c r="S94" s="223"/>
      <c r="T94" s="223">
        <f t="shared" si="11"/>
        <v>0.5775764439411097</v>
      </c>
      <c r="U94" s="223"/>
      <c r="V94" s="223"/>
      <c r="W94" s="223"/>
      <c r="X94" s="223">
        <f t="shared" si="12"/>
        <v>877.9</v>
      </c>
      <c r="Y94" s="223"/>
      <c r="Z94" s="223">
        <f t="shared" si="13"/>
        <v>877.9</v>
      </c>
      <c r="AA94" s="223"/>
      <c r="AB94" s="223"/>
      <c r="AC94" s="223"/>
    </row>
    <row r="95" spans="2:29" s="221" customFormat="1" ht="29.25">
      <c r="B95" s="236" t="s">
        <v>524</v>
      </c>
      <c r="C95" s="100" t="s">
        <v>13</v>
      </c>
      <c r="D95" s="99" t="s">
        <v>525</v>
      </c>
      <c r="E95" s="99"/>
      <c r="F95" s="223">
        <f t="shared" si="14"/>
        <v>883</v>
      </c>
      <c r="G95" s="223"/>
      <c r="H95" s="223">
        <f>H96</f>
        <v>883</v>
      </c>
      <c r="I95" s="223"/>
      <c r="J95" s="223"/>
      <c r="K95" s="223"/>
      <c r="L95" s="223">
        <f t="shared" si="15"/>
        <v>5.1</v>
      </c>
      <c r="M95" s="223"/>
      <c r="N95" s="223">
        <f>N96</f>
        <v>5.1</v>
      </c>
      <c r="O95" s="223"/>
      <c r="P95" s="223"/>
      <c r="Q95" s="223"/>
      <c r="R95" s="223">
        <f t="shared" si="10"/>
        <v>0.5775764439411097</v>
      </c>
      <c r="S95" s="223"/>
      <c r="T95" s="223">
        <f t="shared" si="11"/>
        <v>0.5775764439411097</v>
      </c>
      <c r="U95" s="223"/>
      <c r="V95" s="223"/>
      <c r="W95" s="223"/>
      <c r="X95" s="223">
        <f t="shared" si="12"/>
        <v>877.9</v>
      </c>
      <c r="Y95" s="223"/>
      <c r="Z95" s="223">
        <f t="shared" si="13"/>
        <v>877.9</v>
      </c>
      <c r="AA95" s="223"/>
      <c r="AB95" s="223"/>
      <c r="AC95" s="223"/>
    </row>
    <row r="96" spans="2:29" s="221" customFormat="1" ht="15">
      <c r="B96" s="219" t="s">
        <v>309</v>
      </c>
      <c r="C96" s="100" t="s">
        <v>13</v>
      </c>
      <c r="D96" s="99" t="s">
        <v>525</v>
      </c>
      <c r="E96" s="99" t="s">
        <v>308</v>
      </c>
      <c r="F96" s="223">
        <f t="shared" si="14"/>
        <v>883</v>
      </c>
      <c r="G96" s="223"/>
      <c r="H96" s="223">
        <v>883</v>
      </c>
      <c r="I96" s="223"/>
      <c r="J96" s="223"/>
      <c r="K96" s="223"/>
      <c r="L96" s="223">
        <f t="shared" si="15"/>
        <v>5.1</v>
      </c>
      <c r="M96" s="223"/>
      <c r="N96" s="223">
        <v>5.1</v>
      </c>
      <c r="O96" s="223"/>
      <c r="P96" s="223"/>
      <c r="Q96" s="223"/>
      <c r="R96" s="223">
        <f t="shared" si="10"/>
        <v>0.5775764439411097</v>
      </c>
      <c r="S96" s="223"/>
      <c r="T96" s="223">
        <f t="shared" si="11"/>
        <v>0.5775764439411097</v>
      </c>
      <c r="U96" s="223"/>
      <c r="V96" s="223"/>
      <c r="W96" s="223"/>
      <c r="X96" s="223">
        <f t="shared" si="12"/>
        <v>877.9</v>
      </c>
      <c r="Y96" s="223"/>
      <c r="Z96" s="223">
        <f t="shared" si="13"/>
        <v>877.9</v>
      </c>
      <c r="AA96" s="223"/>
      <c r="AB96" s="223"/>
      <c r="AC96" s="223"/>
    </row>
    <row r="97" spans="2:29" s="224" customFormat="1" ht="28.5">
      <c r="B97" s="219" t="s">
        <v>14</v>
      </c>
      <c r="C97" s="100" t="s">
        <v>15</v>
      </c>
      <c r="D97" s="99"/>
      <c r="E97" s="99"/>
      <c r="F97" s="223">
        <f t="shared" si="14"/>
        <v>150</v>
      </c>
      <c r="G97" s="223"/>
      <c r="H97" s="223">
        <f>H98</f>
        <v>150</v>
      </c>
      <c r="I97" s="223"/>
      <c r="J97" s="223"/>
      <c r="K97" s="223"/>
      <c r="L97" s="223">
        <f t="shared" si="15"/>
        <v>0</v>
      </c>
      <c r="M97" s="223"/>
      <c r="N97" s="223">
        <f>N98</f>
        <v>0</v>
      </c>
      <c r="O97" s="223"/>
      <c r="P97" s="223"/>
      <c r="Q97" s="223"/>
      <c r="R97" s="223">
        <f t="shared" si="10"/>
        <v>0</v>
      </c>
      <c r="S97" s="223"/>
      <c r="T97" s="223">
        <f t="shared" si="11"/>
        <v>0</v>
      </c>
      <c r="U97" s="223"/>
      <c r="V97" s="223"/>
      <c r="W97" s="223"/>
      <c r="X97" s="223">
        <f t="shared" si="12"/>
        <v>150</v>
      </c>
      <c r="Y97" s="223"/>
      <c r="Z97" s="223">
        <f t="shared" si="13"/>
        <v>150</v>
      </c>
      <c r="AA97" s="223"/>
      <c r="AB97" s="223"/>
      <c r="AC97" s="223"/>
    </row>
    <row r="98" spans="2:29" s="224" customFormat="1" ht="28.5">
      <c r="B98" s="236" t="s">
        <v>524</v>
      </c>
      <c r="C98" s="100" t="s">
        <v>15</v>
      </c>
      <c r="D98" s="99" t="s">
        <v>525</v>
      </c>
      <c r="E98" s="99"/>
      <c r="F98" s="223">
        <f t="shared" si="14"/>
        <v>150</v>
      </c>
      <c r="G98" s="223"/>
      <c r="H98" s="223">
        <f>H99</f>
        <v>150</v>
      </c>
      <c r="I98" s="223"/>
      <c r="J98" s="223"/>
      <c r="K98" s="223"/>
      <c r="L98" s="223">
        <f t="shared" si="15"/>
        <v>0</v>
      </c>
      <c r="M98" s="223"/>
      <c r="N98" s="223">
        <f>N99</f>
        <v>0</v>
      </c>
      <c r="O98" s="223"/>
      <c r="P98" s="223"/>
      <c r="Q98" s="223"/>
      <c r="R98" s="223">
        <f t="shared" si="10"/>
        <v>0</v>
      </c>
      <c r="S98" s="223"/>
      <c r="T98" s="223">
        <f t="shared" si="11"/>
        <v>0</v>
      </c>
      <c r="U98" s="223"/>
      <c r="V98" s="223"/>
      <c r="W98" s="223"/>
      <c r="X98" s="223">
        <f t="shared" si="12"/>
        <v>150</v>
      </c>
      <c r="Y98" s="223"/>
      <c r="Z98" s="223">
        <f t="shared" si="13"/>
        <v>150</v>
      </c>
      <c r="AA98" s="223"/>
      <c r="AB98" s="223"/>
      <c r="AC98" s="223"/>
    </row>
    <row r="99" spans="2:29" s="224" customFormat="1" ht="14.25">
      <c r="B99" s="219" t="s">
        <v>456</v>
      </c>
      <c r="C99" s="100" t="s">
        <v>15</v>
      </c>
      <c r="D99" s="99" t="s">
        <v>525</v>
      </c>
      <c r="E99" s="99" t="s">
        <v>457</v>
      </c>
      <c r="F99" s="223">
        <f t="shared" si="14"/>
        <v>150</v>
      </c>
      <c r="G99" s="223"/>
      <c r="H99" s="223">
        <v>150</v>
      </c>
      <c r="I99" s="223"/>
      <c r="J99" s="223"/>
      <c r="K99" s="223"/>
      <c r="L99" s="223">
        <f t="shared" si="15"/>
        <v>0</v>
      </c>
      <c r="M99" s="223"/>
      <c r="N99" s="223">
        <v>0</v>
      </c>
      <c r="O99" s="223"/>
      <c r="P99" s="223"/>
      <c r="Q99" s="223"/>
      <c r="R99" s="223">
        <f t="shared" si="10"/>
        <v>0</v>
      </c>
      <c r="S99" s="223"/>
      <c r="T99" s="223">
        <f t="shared" si="11"/>
        <v>0</v>
      </c>
      <c r="U99" s="223"/>
      <c r="V99" s="223"/>
      <c r="W99" s="223"/>
      <c r="X99" s="223">
        <f t="shared" si="12"/>
        <v>150</v>
      </c>
      <c r="Y99" s="223"/>
      <c r="Z99" s="223">
        <f t="shared" si="13"/>
        <v>150</v>
      </c>
      <c r="AA99" s="223"/>
      <c r="AB99" s="223"/>
      <c r="AC99" s="223"/>
    </row>
    <row r="100" spans="2:29" s="224" customFormat="1" ht="28.5">
      <c r="B100" s="219" t="s">
        <v>136</v>
      </c>
      <c r="C100" s="99" t="s">
        <v>516</v>
      </c>
      <c r="D100" s="99"/>
      <c r="E100" s="99"/>
      <c r="F100" s="223">
        <f t="shared" si="14"/>
        <v>828.8</v>
      </c>
      <c r="G100" s="223"/>
      <c r="H100" s="223">
        <f>H101</f>
        <v>828.8</v>
      </c>
      <c r="I100" s="223"/>
      <c r="J100" s="223"/>
      <c r="K100" s="223"/>
      <c r="L100" s="223">
        <f t="shared" si="15"/>
        <v>555.1</v>
      </c>
      <c r="M100" s="223"/>
      <c r="N100" s="223">
        <f>N101</f>
        <v>555.1</v>
      </c>
      <c r="O100" s="223"/>
      <c r="P100" s="223"/>
      <c r="Q100" s="223"/>
      <c r="R100" s="223">
        <f t="shared" si="10"/>
        <v>66.97635135135135</v>
      </c>
      <c r="S100" s="223"/>
      <c r="T100" s="223">
        <f t="shared" si="11"/>
        <v>66.97635135135135</v>
      </c>
      <c r="U100" s="223"/>
      <c r="V100" s="223"/>
      <c r="W100" s="223"/>
      <c r="X100" s="223">
        <f t="shared" si="12"/>
        <v>273.69999999999993</v>
      </c>
      <c r="Y100" s="223"/>
      <c r="Z100" s="223">
        <f t="shared" si="13"/>
        <v>273.69999999999993</v>
      </c>
      <c r="AA100" s="223"/>
      <c r="AB100" s="223"/>
      <c r="AC100" s="223"/>
    </row>
    <row r="101" spans="2:29" s="224" customFormat="1" ht="57">
      <c r="B101" s="219" t="s">
        <v>517</v>
      </c>
      <c r="C101" s="99" t="s">
        <v>516</v>
      </c>
      <c r="D101" s="99" t="s">
        <v>347</v>
      </c>
      <c r="E101" s="99"/>
      <c r="F101" s="223">
        <f t="shared" si="14"/>
        <v>828.8</v>
      </c>
      <c r="G101" s="223"/>
      <c r="H101" s="223">
        <f>H102</f>
        <v>828.8</v>
      </c>
      <c r="I101" s="223"/>
      <c r="J101" s="223"/>
      <c r="K101" s="223"/>
      <c r="L101" s="223">
        <f t="shared" si="15"/>
        <v>555.1</v>
      </c>
      <c r="M101" s="223"/>
      <c r="N101" s="223">
        <f>N102</f>
        <v>555.1</v>
      </c>
      <c r="O101" s="223"/>
      <c r="P101" s="223"/>
      <c r="Q101" s="223"/>
      <c r="R101" s="223">
        <f t="shared" si="10"/>
        <v>66.97635135135135</v>
      </c>
      <c r="S101" s="223"/>
      <c r="T101" s="223">
        <f t="shared" si="11"/>
        <v>66.97635135135135</v>
      </c>
      <c r="U101" s="223"/>
      <c r="V101" s="223"/>
      <c r="W101" s="223"/>
      <c r="X101" s="223">
        <f t="shared" si="12"/>
        <v>273.69999999999993</v>
      </c>
      <c r="Y101" s="223"/>
      <c r="Z101" s="223">
        <f t="shared" si="13"/>
        <v>273.69999999999993</v>
      </c>
      <c r="AA101" s="223"/>
      <c r="AB101" s="223"/>
      <c r="AC101" s="223"/>
    </row>
    <row r="102" spans="2:29" s="224" customFormat="1" ht="28.5">
      <c r="B102" s="219" t="s">
        <v>212</v>
      </c>
      <c r="C102" s="99" t="s">
        <v>516</v>
      </c>
      <c r="D102" s="99" t="s">
        <v>347</v>
      </c>
      <c r="E102" s="99" t="s">
        <v>473</v>
      </c>
      <c r="F102" s="223">
        <f t="shared" si="14"/>
        <v>828.8</v>
      </c>
      <c r="G102" s="223"/>
      <c r="H102" s="223">
        <v>828.8</v>
      </c>
      <c r="I102" s="223"/>
      <c r="J102" s="223"/>
      <c r="K102" s="223"/>
      <c r="L102" s="223">
        <f t="shared" si="15"/>
        <v>555.1</v>
      </c>
      <c r="M102" s="223"/>
      <c r="N102" s="223">
        <v>555.1</v>
      </c>
      <c r="O102" s="223"/>
      <c r="P102" s="223"/>
      <c r="Q102" s="223"/>
      <c r="R102" s="223">
        <f t="shared" si="10"/>
        <v>66.97635135135135</v>
      </c>
      <c r="S102" s="223"/>
      <c r="T102" s="223">
        <f t="shared" si="11"/>
        <v>66.97635135135135</v>
      </c>
      <c r="U102" s="223"/>
      <c r="V102" s="223"/>
      <c r="W102" s="223"/>
      <c r="X102" s="223">
        <f t="shared" si="12"/>
        <v>273.69999999999993</v>
      </c>
      <c r="Y102" s="223"/>
      <c r="Z102" s="223">
        <f t="shared" si="13"/>
        <v>273.69999999999993</v>
      </c>
      <c r="AA102" s="223"/>
      <c r="AB102" s="223"/>
      <c r="AC102" s="223"/>
    </row>
    <row r="103" spans="2:29" s="224" customFormat="1" ht="28.5">
      <c r="B103" s="241" t="s">
        <v>137</v>
      </c>
      <c r="C103" s="100" t="s">
        <v>521</v>
      </c>
      <c r="D103" s="99"/>
      <c r="E103" s="99"/>
      <c r="F103" s="223">
        <f t="shared" si="14"/>
        <v>78.4</v>
      </c>
      <c r="G103" s="223"/>
      <c r="H103" s="223">
        <f>H104</f>
        <v>78.4</v>
      </c>
      <c r="I103" s="223"/>
      <c r="J103" s="223"/>
      <c r="K103" s="223"/>
      <c r="L103" s="223">
        <f t="shared" si="15"/>
        <v>19.3</v>
      </c>
      <c r="M103" s="223"/>
      <c r="N103" s="223">
        <f>N104</f>
        <v>19.3</v>
      </c>
      <c r="O103" s="223"/>
      <c r="P103" s="223"/>
      <c r="Q103" s="223"/>
      <c r="R103" s="223">
        <f t="shared" si="10"/>
        <v>24.61734693877551</v>
      </c>
      <c r="S103" s="223"/>
      <c r="T103" s="223">
        <f t="shared" si="11"/>
        <v>24.61734693877551</v>
      </c>
      <c r="U103" s="223"/>
      <c r="V103" s="223"/>
      <c r="W103" s="223"/>
      <c r="X103" s="223">
        <f t="shared" si="12"/>
        <v>59.10000000000001</v>
      </c>
      <c r="Y103" s="223"/>
      <c r="Z103" s="223">
        <f t="shared" si="13"/>
        <v>59.10000000000001</v>
      </c>
      <c r="AA103" s="223"/>
      <c r="AB103" s="223"/>
      <c r="AC103" s="223"/>
    </row>
    <row r="104" spans="2:29" s="224" customFormat="1" ht="57">
      <c r="B104" s="219" t="s">
        <v>517</v>
      </c>
      <c r="C104" s="100" t="s">
        <v>521</v>
      </c>
      <c r="D104" s="99" t="s">
        <v>347</v>
      </c>
      <c r="E104" s="99"/>
      <c r="F104" s="223">
        <f t="shared" si="14"/>
        <v>78.4</v>
      </c>
      <c r="G104" s="223"/>
      <c r="H104" s="223">
        <f>H105</f>
        <v>78.4</v>
      </c>
      <c r="I104" s="223"/>
      <c r="J104" s="223"/>
      <c r="K104" s="223"/>
      <c r="L104" s="223">
        <f t="shared" si="15"/>
        <v>19.3</v>
      </c>
      <c r="M104" s="223"/>
      <c r="N104" s="223">
        <f>N105</f>
        <v>19.3</v>
      </c>
      <c r="O104" s="223"/>
      <c r="P104" s="223"/>
      <c r="Q104" s="223"/>
      <c r="R104" s="223">
        <f t="shared" si="10"/>
        <v>24.61734693877551</v>
      </c>
      <c r="S104" s="223"/>
      <c r="T104" s="223">
        <f t="shared" si="11"/>
        <v>24.61734693877551</v>
      </c>
      <c r="U104" s="223"/>
      <c r="V104" s="223"/>
      <c r="W104" s="223"/>
      <c r="X104" s="223">
        <f t="shared" si="12"/>
        <v>59.10000000000001</v>
      </c>
      <c r="Y104" s="223"/>
      <c r="Z104" s="223">
        <f t="shared" si="13"/>
        <v>59.10000000000001</v>
      </c>
      <c r="AA104" s="223"/>
      <c r="AB104" s="223"/>
      <c r="AC104" s="223"/>
    </row>
    <row r="105" spans="2:29" s="224" customFormat="1" ht="42.75">
      <c r="B105" s="236" t="s">
        <v>520</v>
      </c>
      <c r="C105" s="100" t="s">
        <v>521</v>
      </c>
      <c r="D105" s="99" t="s">
        <v>347</v>
      </c>
      <c r="E105" s="99" t="s">
        <v>474</v>
      </c>
      <c r="F105" s="223">
        <f t="shared" si="14"/>
        <v>78.4</v>
      </c>
      <c r="G105" s="223"/>
      <c r="H105" s="223">
        <v>78.4</v>
      </c>
      <c r="I105" s="223"/>
      <c r="J105" s="223"/>
      <c r="K105" s="223"/>
      <c r="L105" s="223">
        <f t="shared" si="15"/>
        <v>19.3</v>
      </c>
      <c r="M105" s="223"/>
      <c r="N105" s="223">
        <v>19.3</v>
      </c>
      <c r="O105" s="223"/>
      <c r="P105" s="223"/>
      <c r="Q105" s="223"/>
      <c r="R105" s="223">
        <f t="shared" si="10"/>
        <v>24.61734693877551</v>
      </c>
      <c r="S105" s="223"/>
      <c r="T105" s="223">
        <f t="shared" si="11"/>
        <v>24.61734693877551</v>
      </c>
      <c r="U105" s="223"/>
      <c r="V105" s="223"/>
      <c r="W105" s="223"/>
      <c r="X105" s="223">
        <f t="shared" si="12"/>
        <v>59.10000000000001</v>
      </c>
      <c r="Y105" s="223"/>
      <c r="Z105" s="223">
        <f t="shared" si="13"/>
        <v>59.10000000000001</v>
      </c>
      <c r="AA105" s="223"/>
      <c r="AB105" s="223"/>
      <c r="AC105" s="223"/>
    </row>
    <row r="106" spans="2:29" s="224" customFormat="1" ht="14.25">
      <c r="B106" s="235" t="s">
        <v>522</v>
      </c>
      <c r="C106" s="100" t="s">
        <v>523</v>
      </c>
      <c r="D106" s="99"/>
      <c r="E106" s="99"/>
      <c r="F106" s="223">
        <f t="shared" si="14"/>
        <v>15155.199999999999</v>
      </c>
      <c r="G106" s="223"/>
      <c r="H106" s="223">
        <f>H107+H111+H115</f>
        <v>15155.199999999999</v>
      </c>
      <c r="I106" s="223"/>
      <c r="J106" s="223"/>
      <c r="K106" s="223"/>
      <c r="L106" s="223">
        <f t="shared" si="15"/>
        <v>8845.699999999999</v>
      </c>
      <c r="M106" s="223"/>
      <c r="N106" s="223">
        <f>N107+N111+N115</f>
        <v>8845.699999999999</v>
      </c>
      <c r="O106" s="223"/>
      <c r="P106" s="223"/>
      <c r="Q106" s="223"/>
      <c r="R106" s="223">
        <f t="shared" si="10"/>
        <v>58.367425042229726</v>
      </c>
      <c r="S106" s="223"/>
      <c r="T106" s="223">
        <f t="shared" si="11"/>
        <v>58.367425042229726</v>
      </c>
      <c r="U106" s="223"/>
      <c r="V106" s="223"/>
      <c r="W106" s="223"/>
      <c r="X106" s="223">
        <f t="shared" si="12"/>
        <v>6309.5</v>
      </c>
      <c r="Y106" s="223"/>
      <c r="Z106" s="223">
        <f t="shared" si="13"/>
        <v>6309.5</v>
      </c>
      <c r="AA106" s="223"/>
      <c r="AB106" s="223"/>
      <c r="AC106" s="223"/>
    </row>
    <row r="107" spans="2:29" s="224" customFormat="1" ht="57">
      <c r="B107" s="219" t="s">
        <v>517</v>
      </c>
      <c r="C107" s="100" t="s">
        <v>523</v>
      </c>
      <c r="D107" s="99" t="s">
        <v>347</v>
      </c>
      <c r="E107" s="99"/>
      <c r="F107" s="223">
        <f t="shared" si="14"/>
        <v>12854.3</v>
      </c>
      <c r="G107" s="223"/>
      <c r="H107" s="223">
        <f>H108+H109+H110</f>
        <v>12854.3</v>
      </c>
      <c r="I107" s="223"/>
      <c r="J107" s="223"/>
      <c r="K107" s="223"/>
      <c r="L107" s="223">
        <f t="shared" si="15"/>
        <v>7405.299999999999</v>
      </c>
      <c r="M107" s="223"/>
      <c r="N107" s="223">
        <f>N108+N109+N110</f>
        <v>7405.299999999999</v>
      </c>
      <c r="O107" s="223"/>
      <c r="P107" s="223"/>
      <c r="Q107" s="223"/>
      <c r="R107" s="223">
        <f t="shared" si="10"/>
        <v>57.609515881844985</v>
      </c>
      <c r="S107" s="223"/>
      <c r="T107" s="223">
        <f t="shared" si="11"/>
        <v>57.609515881844985</v>
      </c>
      <c r="U107" s="223"/>
      <c r="V107" s="223"/>
      <c r="W107" s="223"/>
      <c r="X107" s="223">
        <f t="shared" si="12"/>
        <v>5449</v>
      </c>
      <c r="Y107" s="223"/>
      <c r="Z107" s="223">
        <f t="shared" si="13"/>
        <v>5449</v>
      </c>
      <c r="AA107" s="223"/>
      <c r="AB107" s="223"/>
      <c r="AC107" s="223"/>
    </row>
    <row r="108" spans="2:29" s="224" customFormat="1" ht="42.75">
      <c r="B108" s="236" t="s">
        <v>520</v>
      </c>
      <c r="C108" s="100" t="s">
        <v>523</v>
      </c>
      <c r="D108" s="99" t="s">
        <v>347</v>
      </c>
      <c r="E108" s="99" t="s">
        <v>474</v>
      </c>
      <c r="F108" s="223">
        <f t="shared" si="14"/>
        <v>242.3</v>
      </c>
      <c r="G108" s="223"/>
      <c r="H108" s="223">
        <v>242.3</v>
      </c>
      <c r="I108" s="223"/>
      <c r="J108" s="223"/>
      <c r="K108" s="223"/>
      <c r="L108" s="223">
        <f t="shared" si="15"/>
        <v>108.2</v>
      </c>
      <c r="M108" s="223"/>
      <c r="N108" s="223">
        <v>108.2</v>
      </c>
      <c r="O108" s="223"/>
      <c r="P108" s="223"/>
      <c r="Q108" s="223"/>
      <c r="R108" s="223">
        <f t="shared" si="10"/>
        <v>44.6553858852662</v>
      </c>
      <c r="S108" s="223"/>
      <c r="T108" s="223">
        <f t="shared" si="11"/>
        <v>44.6553858852662</v>
      </c>
      <c r="U108" s="223"/>
      <c r="V108" s="223"/>
      <c r="W108" s="223"/>
      <c r="X108" s="223">
        <f t="shared" si="12"/>
        <v>134.10000000000002</v>
      </c>
      <c r="Y108" s="223"/>
      <c r="Z108" s="223">
        <f t="shared" si="13"/>
        <v>134.10000000000002</v>
      </c>
      <c r="AA108" s="223"/>
      <c r="AB108" s="223"/>
      <c r="AC108" s="223"/>
    </row>
    <row r="109" spans="2:29" s="224" customFormat="1" ht="42.75">
      <c r="B109" s="236" t="s">
        <v>528</v>
      </c>
      <c r="C109" s="100" t="s">
        <v>523</v>
      </c>
      <c r="D109" s="99" t="s">
        <v>347</v>
      </c>
      <c r="E109" s="99" t="s">
        <v>475</v>
      </c>
      <c r="F109" s="223">
        <f t="shared" si="14"/>
        <v>10835.2</v>
      </c>
      <c r="G109" s="223"/>
      <c r="H109" s="223">
        <v>10835.2</v>
      </c>
      <c r="I109" s="223"/>
      <c r="J109" s="223"/>
      <c r="K109" s="223"/>
      <c r="L109" s="223">
        <f t="shared" si="15"/>
        <v>6313.7</v>
      </c>
      <c r="M109" s="223"/>
      <c r="N109" s="223">
        <v>6313.7</v>
      </c>
      <c r="O109" s="223"/>
      <c r="P109" s="223"/>
      <c r="Q109" s="223"/>
      <c r="R109" s="223">
        <f t="shared" si="10"/>
        <v>58.27026727702304</v>
      </c>
      <c r="S109" s="223"/>
      <c r="T109" s="223">
        <f t="shared" si="11"/>
        <v>58.27026727702304</v>
      </c>
      <c r="U109" s="223"/>
      <c r="V109" s="223"/>
      <c r="W109" s="223"/>
      <c r="X109" s="223">
        <f t="shared" si="12"/>
        <v>4521.500000000001</v>
      </c>
      <c r="Y109" s="223"/>
      <c r="Z109" s="223">
        <f t="shared" si="13"/>
        <v>4521.500000000001</v>
      </c>
      <c r="AA109" s="223"/>
      <c r="AB109" s="223"/>
      <c r="AC109" s="223"/>
    </row>
    <row r="110" spans="2:29" s="224" customFormat="1" ht="28.5">
      <c r="B110" s="240" t="s">
        <v>213</v>
      </c>
      <c r="C110" s="100" t="s">
        <v>523</v>
      </c>
      <c r="D110" s="99" t="s">
        <v>347</v>
      </c>
      <c r="E110" s="99" t="s">
        <v>476</v>
      </c>
      <c r="F110" s="223">
        <f t="shared" si="14"/>
        <v>1776.8</v>
      </c>
      <c r="G110" s="223"/>
      <c r="H110" s="223">
        <v>1776.8</v>
      </c>
      <c r="I110" s="223"/>
      <c r="J110" s="223"/>
      <c r="K110" s="223"/>
      <c r="L110" s="223">
        <f t="shared" si="15"/>
        <v>983.4</v>
      </c>
      <c r="M110" s="223"/>
      <c r="N110" s="223">
        <v>983.4</v>
      </c>
      <c r="O110" s="223"/>
      <c r="P110" s="223"/>
      <c r="Q110" s="223"/>
      <c r="R110" s="223">
        <f t="shared" si="10"/>
        <v>55.34669067987393</v>
      </c>
      <c r="S110" s="223"/>
      <c r="T110" s="223">
        <f t="shared" si="11"/>
        <v>55.34669067987393</v>
      </c>
      <c r="U110" s="223"/>
      <c r="V110" s="223"/>
      <c r="W110" s="223"/>
      <c r="X110" s="223">
        <f t="shared" si="12"/>
        <v>793.4</v>
      </c>
      <c r="Y110" s="223"/>
      <c r="Z110" s="223">
        <f t="shared" si="13"/>
        <v>793.4</v>
      </c>
      <c r="AA110" s="223"/>
      <c r="AB110" s="223"/>
      <c r="AC110" s="223"/>
    </row>
    <row r="111" spans="2:29" s="224" customFormat="1" ht="28.5">
      <c r="B111" s="236" t="s">
        <v>524</v>
      </c>
      <c r="C111" s="100" t="s">
        <v>523</v>
      </c>
      <c r="D111" s="99" t="s">
        <v>525</v>
      </c>
      <c r="E111" s="99"/>
      <c r="F111" s="223">
        <f t="shared" si="14"/>
        <v>2283.4</v>
      </c>
      <c r="G111" s="223"/>
      <c r="H111" s="223">
        <f>H112+H113+H114</f>
        <v>2283.4</v>
      </c>
      <c r="I111" s="223"/>
      <c r="J111" s="223"/>
      <c r="K111" s="223"/>
      <c r="L111" s="223">
        <f t="shared" si="15"/>
        <v>1426.8</v>
      </c>
      <c r="M111" s="223"/>
      <c r="N111" s="223">
        <f>N112+N113+N114</f>
        <v>1426.8</v>
      </c>
      <c r="O111" s="223"/>
      <c r="P111" s="223"/>
      <c r="Q111" s="223"/>
      <c r="R111" s="223">
        <f t="shared" si="10"/>
        <v>62.485766838924405</v>
      </c>
      <c r="S111" s="223"/>
      <c r="T111" s="223">
        <f t="shared" si="11"/>
        <v>62.485766838924405</v>
      </c>
      <c r="U111" s="223"/>
      <c r="V111" s="223"/>
      <c r="W111" s="223"/>
      <c r="X111" s="223">
        <f t="shared" si="12"/>
        <v>856.6000000000001</v>
      </c>
      <c r="Y111" s="223"/>
      <c r="Z111" s="223">
        <f t="shared" si="13"/>
        <v>856.6000000000001</v>
      </c>
      <c r="AA111" s="223"/>
      <c r="AB111" s="223"/>
      <c r="AC111" s="223"/>
    </row>
    <row r="112" spans="2:29" s="224" customFormat="1" ht="42.75">
      <c r="B112" s="236" t="s">
        <v>520</v>
      </c>
      <c r="C112" s="100" t="s">
        <v>523</v>
      </c>
      <c r="D112" s="99" t="s">
        <v>525</v>
      </c>
      <c r="E112" s="99" t="s">
        <v>474</v>
      </c>
      <c r="F112" s="223">
        <f t="shared" si="14"/>
        <v>16.8</v>
      </c>
      <c r="G112" s="223"/>
      <c r="H112" s="223">
        <v>16.8</v>
      </c>
      <c r="I112" s="223"/>
      <c r="J112" s="223"/>
      <c r="K112" s="223"/>
      <c r="L112" s="223">
        <f t="shared" si="15"/>
        <v>3</v>
      </c>
      <c r="M112" s="223"/>
      <c r="N112" s="223">
        <v>3</v>
      </c>
      <c r="O112" s="223"/>
      <c r="P112" s="223"/>
      <c r="Q112" s="223"/>
      <c r="R112" s="223">
        <f t="shared" si="10"/>
        <v>17.857142857142858</v>
      </c>
      <c r="S112" s="223"/>
      <c r="T112" s="223">
        <f t="shared" si="11"/>
        <v>17.857142857142858</v>
      </c>
      <c r="U112" s="223"/>
      <c r="V112" s="223"/>
      <c r="W112" s="223"/>
      <c r="X112" s="223">
        <f t="shared" si="12"/>
        <v>13.8</v>
      </c>
      <c r="Y112" s="223"/>
      <c r="Z112" s="223">
        <f t="shared" si="13"/>
        <v>13.8</v>
      </c>
      <c r="AA112" s="223"/>
      <c r="AB112" s="223"/>
      <c r="AC112" s="223"/>
    </row>
    <row r="113" spans="2:29" s="224" customFormat="1" ht="42.75">
      <c r="B113" s="236" t="s">
        <v>528</v>
      </c>
      <c r="C113" s="100" t="s">
        <v>523</v>
      </c>
      <c r="D113" s="99" t="s">
        <v>525</v>
      </c>
      <c r="E113" s="99" t="s">
        <v>475</v>
      </c>
      <c r="F113" s="223">
        <f t="shared" si="14"/>
        <v>1993.7</v>
      </c>
      <c r="G113" s="223"/>
      <c r="H113" s="223">
        <v>1993.7</v>
      </c>
      <c r="I113" s="223"/>
      <c r="J113" s="223"/>
      <c r="K113" s="223"/>
      <c r="L113" s="223">
        <f t="shared" si="15"/>
        <v>1331.1</v>
      </c>
      <c r="M113" s="223"/>
      <c r="N113" s="223">
        <v>1331.1</v>
      </c>
      <c r="O113" s="223"/>
      <c r="P113" s="223"/>
      <c r="Q113" s="223"/>
      <c r="R113" s="223">
        <f t="shared" si="10"/>
        <v>66.7653107287957</v>
      </c>
      <c r="S113" s="223"/>
      <c r="T113" s="223">
        <f t="shared" si="11"/>
        <v>66.7653107287957</v>
      </c>
      <c r="U113" s="223"/>
      <c r="V113" s="223"/>
      <c r="W113" s="223"/>
      <c r="X113" s="223">
        <f t="shared" si="12"/>
        <v>662.6000000000001</v>
      </c>
      <c r="Y113" s="223"/>
      <c r="Z113" s="223">
        <f t="shared" si="13"/>
        <v>662.6000000000001</v>
      </c>
      <c r="AA113" s="223"/>
      <c r="AB113" s="223"/>
      <c r="AC113" s="223"/>
    </row>
    <row r="114" spans="2:29" s="224" customFormat="1" ht="28.5">
      <c r="B114" s="240" t="s">
        <v>213</v>
      </c>
      <c r="C114" s="100" t="s">
        <v>523</v>
      </c>
      <c r="D114" s="99" t="s">
        <v>525</v>
      </c>
      <c r="E114" s="99" t="s">
        <v>476</v>
      </c>
      <c r="F114" s="223">
        <f t="shared" si="14"/>
        <v>272.9</v>
      </c>
      <c r="G114" s="223"/>
      <c r="H114" s="223">
        <v>272.9</v>
      </c>
      <c r="I114" s="223"/>
      <c r="J114" s="223"/>
      <c r="K114" s="223"/>
      <c r="L114" s="223">
        <f t="shared" si="15"/>
        <v>92.7</v>
      </c>
      <c r="M114" s="223"/>
      <c r="N114" s="223">
        <v>92.7</v>
      </c>
      <c r="O114" s="223"/>
      <c r="P114" s="223"/>
      <c r="Q114" s="223"/>
      <c r="R114" s="223">
        <f t="shared" si="10"/>
        <v>33.968486625137416</v>
      </c>
      <c r="S114" s="223"/>
      <c r="T114" s="223">
        <f t="shared" si="11"/>
        <v>33.968486625137416</v>
      </c>
      <c r="U114" s="223"/>
      <c r="V114" s="223"/>
      <c r="W114" s="223"/>
      <c r="X114" s="223">
        <f t="shared" si="12"/>
        <v>180.2</v>
      </c>
      <c r="Y114" s="223"/>
      <c r="Z114" s="223">
        <f t="shared" si="13"/>
        <v>180.2</v>
      </c>
      <c r="AA114" s="223"/>
      <c r="AB114" s="223"/>
      <c r="AC114" s="223"/>
    </row>
    <row r="115" spans="2:29" s="224" customFormat="1" ht="14.25">
      <c r="B115" s="236" t="s">
        <v>529</v>
      </c>
      <c r="C115" s="100" t="s">
        <v>523</v>
      </c>
      <c r="D115" s="99" t="s">
        <v>287</v>
      </c>
      <c r="E115" s="99"/>
      <c r="F115" s="223">
        <f t="shared" si="14"/>
        <v>17.5</v>
      </c>
      <c r="G115" s="223"/>
      <c r="H115" s="223">
        <f>H117+H118+H116</f>
        <v>17.5</v>
      </c>
      <c r="I115" s="223"/>
      <c r="J115" s="223"/>
      <c r="K115" s="223"/>
      <c r="L115" s="223">
        <f t="shared" si="15"/>
        <v>13.6</v>
      </c>
      <c r="M115" s="223"/>
      <c r="N115" s="223">
        <f>N117+N118+N116</f>
        <v>13.6</v>
      </c>
      <c r="O115" s="223"/>
      <c r="P115" s="223"/>
      <c r="Q115" s="223"/>
      <c r="R115" s="223">
        <f t="shared" si="10"/>
        <v>77.71428571428571</v>
      </c>
      <c r="S115" s="223"/>
      <c r="T115" s="223">
        <f t="shared" si="11"/>
        <v>77.71428571428571</v>
      </c>
      <c r="U115" s="223"/>
      <c r="V115" s="223"/>
      <c r="W115" s="223"/>
      <c r="X115" s="223">
        <f t="shared" si="12"/>
        <v>3.9000000000000004</v>
      </c>
      <c r="Y115" s="223"/>
      <c r="Z115" s="223">
        <f t="shared" si="13"/>
        <v>3.9000000000000004</v>
      </c>
      <c r="AA115" s="223"/>
      <c r="AB115" s="223"/>
      <c r="AC115" s="223"/>
    </row>
    <row r="116" spans="2:29" s="224" customFormat="1" ht="42.75">
      <c r="B116" s="236" t="s">
        <v>520</v>
      </c>
      <c r="C116" s="100" t="s">
        <v>523</v>
      </c>
      <c r="D116" s="99" t="s">
        <v>287</v>
      </c>
      <c r="E116" s="99" t="s">
        <v>474</v>
      </c>
      <c r="F116" s="223">
        <f t="shared" si="14"/>
        <v>1.7</v>
      </c>
      <c r="G116" s="223"/>
      <c r="H116" s="223">
        <v>1.7</v>
      </c>
      <c r="I116" s="223"/>
      <c r="J116" s="223"/>
      <c r="K116" s="223"/>
      <c r="L116" s="223">
        <f t="shared" si="15"/>
        <v>1.7</v>
      </c>
      <c r="M116" s="223"/>
      <c r="N116" s="223">
        <v>1.7</v>
      </c>
      <c r="O116" s="223"/>
      <c r="P116" s="223"/>
      <c r="Q116" s="223"/>
      <c r="R116" s="223">
        <f t="shared" si="10"/>
        <v>100</v>
      </c>
      <c r="S116" s="223"/>
      <c r="T116" s="223">
        <f t="shared" si="11"/>
        <v>100</v>
      </c>
      <c r="U116" s="223"/>
      <c r="V116" s="223"/>
      <c r="W116" s="223"/>
      <c r="X116" s="223">
        <f t="shared" si="12"/>
        <v>0</v>
      </c>
      <c r="Y116" s="223"/>
      <c r="Z116" s="223">
        <f t="shared" si="13"/>
        <v>0</v>
      </c>
      <c r="AA116" s="223"/>
      <c r="AB116" s="223"/>
      <c r="AC116" s="223"/>
    </row>
    <row r="117" spans="2:29" s="224" customFormat="1" ht="42.75">
      <c r="B117" s="236" t="s">
        <v>528</v>
      </c>
      <c r="C117" s="100" t="s">
        <v>523</v>
      </c>
      <c r="D117" s="99" t="s">
        <v>287</v>
      </c>
      <c r="E117" s="99" t="s">
        <v>475</v>
      </c>
      <c r="F117" s="223">
        <f t="shared" si="14"/>
        <v>14.9</v>
      </c>
      <c r="G117" s="223"/>
      <c r="H117" s="223">
        <v>14.9</v>
      </c>
      <c r="I117" s="223"/>
      <c r="J117" s="223"/>
      <c r="K117" s="223"/>
      <c r="L117" s="223">
        <f t="shared" si="15"/>
        <v>11.1</v>
      </c>
      <c r="M117" s="223"/>
      <c r="N117" s="223">
        <v>11.1</v>
      </c>
      <c r="O117" s="223"/>
      <c r="P117" s="223"/>
      <c r="Q117" s="223"/>
      <c r="R117" s="223">
        <f t="shared" si="10"/>
        <v>74.496644295302</v>
      </c>
      <c r="S117" s="223"/>
      <c r="T117" s="223">
        <f t="shared" si="11"/>
        <v>74.496644295302</v>
      </c>
      <c r="U117" s="223"/>
      <c r="V117" s="223"/>
      <c r="W117" s="223"/>
      <c r="X117" s="223">
        <f t="shared" si="12"/>
        <v>3.8000000000000007</v>
      </c>
      <c r="Y117" s="223"/>
      <c r="Z117" s="223">
        <f t="shared" si="13"/>
        <v>3.8000000000000007</v>
      </c>
      <c r="AA117" s="223"/>
      <c r="AB117" s="223"/>
      <c r="AC117" s="223"/>
    </row>
    <row r="118" spans="2:29" s="224" customFormat="1" ht="28.5">
      <c r="B118" s="236" t="s">
        <v>213</v>
      </c>
      <c r="C118" s="100" t="s">
        <v>523</v>
      </c>
      <c r="D118" s="99" t="s">
        <v>287</v>
      </c>
      <c r="E118" s="99" t="s">
        <v>476</v>
      </c>
      <c r="F118" s="223">
        <f t="shared" si="14"/>
        <v>0.9</v>
      </c>
      <c r="G118" s="223"/>
      <c r="H118" s="242">
        <v>0.9</v>
      </c>
      <c r="I118" s="223"/>
      <c r="J118" s="223"/>
      <c r="K118" s="223"/>
      <c r="L118" s="223">
        <f t="shared" si="15"/>
        <v>0.8</v>
      </c>
      <c r="M118" s="223"/>
      <c r="N118" s="242">
        <v>0.8</v>
      </c>
      <c r="O118" s="223"/>
      <c r="P118" s="223"/>
      <c r="Q118" s="223"/>
      <c r="R118" s="223">
        <f t="shared" si="10"/>
        <v>88.8888888888889</v>
      </c>
      <c r="S118" s="223"/>
      <c r="T118" s="223">
        <f t="shared" si="11"/>
        <v>88.8888888888889</v>
      </c>
      <c r="U118" s="223"/>
      <c r="V118" s="223"/>
      <c r="W118" s="223"/>
      <c r="X118" s="223">
        <f t="shared" si="12"/>
        <v>0.09999999999999998</v>
      </c>
      <c r="Y118" s="223"/>
      <c r="Z118" s="223">
        <f t="shared" si="13"/>
        <v>0.09999999999999998</v>
      </c>
      <c r="AA118" s="223"/>
      <c r="AB118" s="223"/>
      <c r="AC118" s="223"/>
    </row>
    <row r="119" spans="2:29" s="224" customFormat="1" ht="42.75">
      <c r="B119" s="235" t="s">
        <v>139</v>
      </c>
      <c r="C119" s="102" t="s">
        <v>538</v>
      </c>
      <c r="D119" s="102"/>
      <c r="E119" s="102"/>
      <c r="F119" s="223">
        <f t="shared" si="14"/>
        <v>200</v>
      </c>
      <c r="G119" s="223"/>
      <c r="H119" s="223">
        <f>H120</f>
        <v>200</v>
      </c>
      <c r="I119" s="223"/>
      <c r="J119" s="223"/>
      <c r="K119" s="223"/>
      <c r="L119" s="223">
        <f t="shared" si="15"/>
        <v>158.5</v>
      </c>
      <c r="M119" s="223"/>
      <c r="N119" s="223">
        <f>N120</f>
        <v>158.5</v>
      </c>
      <c r="O119" s="223"/>
      <c r="P119" s="223"/>
      <c r="Q119" s="223"/>
      <c r="R119" s="223">
        <f t="shared" si="10"/>
        <v>79.25</v>
      </c>
      <c r="S119" s="223"/>
      <c r="T119" s="223">
        <f t="shared" si="11"/>
        <v>79.25</v>
      </c>
      <c r="U119" s="223"/>
      <c r="V119" s="223"/>
      <c r="W119" s="223"/>
      <c r="X119" s="223">
        <f t="shared" si="12"/>
        <v>41.5</v>
      </c>
      <c r="Y119" s="223"/>
      <c r="Z119" s="223">
        <f t="shared" si="13"/>
        <v>41.5</v>
      </c>
      <c r="AA119" s="223"/>
      <c r="AB119" s="223"/>
      <c r="AC119" s="223"/>
    </row>
    <row r="120" spans="2:29" s="224" customFormat="1" ht="28.5">
      <c r="B120" s="236" t="s">
        <v>524</v>
      </c>
      <c r="C120" s="102" t="s">
        <v>538</v>
      </c>
      <c r="D120" s="99" t="s">
        <v>525</v>
      </c>
      <c r="E120" s="102"/>
      <c r="F120" s="223">
        <f t="shared" si="14"/>
        <v>200</v>
      </c>
      <c r="G120" s="223"/>
      <c r="H120" s="223">
        <f>H121</f>
        <v>200</v>
      </c>
      <c r="I120" s="223"/>
      <c r="J120" s="223"/>
      <c r="K120" s="223"/>
      <c r="L120" s="223">
        <f t="shared" si="15"/>
        <v>158.5</v>
      </c>
      <c r="M120" s="223"/>
      <c r="N120" s="223">
        <f>N121</f>
        <v>158.5</v>
      </c>
      <c r="O120" s="223"/>
      <c r="P120" s="223"/>
      <c r="Q120" s="223"/>
      <c r="R120" s="223">
        <f t="shared" si="10"/>
        <v>79.25</v>
      </c>
      <c r="S120" s="223"/>
      <c r="T120" s="223">
        <f t="shared" si="11"/>
        <v>79.25</v>
      </c>
      <c r="U120" s="223"/>
      <c r="V120" s="223"/>
      <c r="W120" s="223"/>
      <c r="X120" s="223">
        <f t="shared" si="12"/>
        <v>41.5</v>
      </c>
      <c r="Y120" s="223"/>
      <c r="Z120" s="223">
        <f t="shared" si="13"/>
        <v>41.5</v>
      </c>
      <c r="AA120" s="223"/>
      <c r="AB120" s="223"/>
      <c r="AC120" s="223"/>
    </row>
    <row r="121" spans="2:29" s="224" customFormat="1" ht="14.25">
      <c r="B121" s="236" t="s">
        <v>431</v>
      </c>
      <c r="C121" s="102" t="s">
        <v>538</v>
      </c>
      <c r="D121" s="99" t="s">
        <v>525</v>
      </c>
      <c r="E121" s="102" t="s">
        <v>453</v>
      </c>
      <c r="F121" s="223">
        <f t="shared" si="14"/>
        <v>200</v>
      </c>
      <c r="G121" s="223"/>
      <c r="H121" s="223">
        <v>200</v>
      </c>
      <c r="I121" s="223"/>
      <c r="J121" s="223"/>
      <c r="K121" s="223"/>
      <c r="L121" s="223">
        <f t="shared" si="15"/>
        <v>158.5</v>
      </c>
      <c r="M121" s="223"/>
      <c r="N121" s="223">
        <v>158.5</v>
      </c>
      <c r="O121" s="223"/>
      <c r="P121" s="223"/>
      <c r="Q121" s="223"/>
      <c r="R121" s="223">
        <f t="shared" si="10"/>
        <v>79.25</v>
      </c>
      <c r="S121" s="223"/>
      <c r="T121" s="223">
        <f t="shared" si="11"/>
        <v>79.25</v>
      </c>
      <c r="U121" s="223"/>
      <c r="V121" s="223"/>
      <c r="W121" s="223"/>
      <c r="X121" s="223">
        <f t="shared" si="12"/>
        <v>41.5</v>
      </c>
      <c r="Y121" s="223"/>
      <c r="Z121" s="223">
        <f t="shared" si="13"/>
        <v>41.5</v>
      </c>
      <c r="AA121" s="223"/>
      <c r="AB121" s="223"/>
      <c r="AC121" s="223"/>
    </row>
    <row r="122" spans="2:29" s="224" customFormat="1" ht="28.5">
      <c r="B122" s="241" t="s">
        <v>140</v>
      </c>
      <c r="C122" s="102" t="s">
        <v>539</v>
      </c>
      <c r="D122" s="106"/>
      <c r="E122" s="102"/>
      <c r="F122" s="223">
        <f t="shared" si="14"/>
        <v>351.1</v>
      </c>
      <c r="G122" s="223"/>
      <c r="H122" s="223">
        <f>H123+H125+H127</f>
        <v>351.1</v>
      </c>
      <c r="I122" s="223"/>
      <c r="J122" s="223"/>
      <c r="K122" s="223"/>
      <c r="L122" s="223">
        <f t="shared" si="15"/>
        <v>127.1</v>
      </c>
      <c r="M122" s="223"/>
      <c r="N122" s="223">
        <f>N123+N125+N127</f>
        <v>127.1</v>
      </c>
      <c r="O122" s="223"/>
      <c r="P122" s="223"/>
      <c r="Q122" s="223"/>
      <c r="R122" s="223">
        <f t="shared" si="10"/>
        <v>36.200512674451716</v>
      </c>
      <c r="S122" s="223"/>
      <c r="T122" s="223">
        <f t="shared" si="11"/>
        <v>36.200512674451716</v>
      </c>
      <c r="U122" s="223"/>
      <c r="V122" s="223"/>
      <c r="W122" s="223"/>
      <c r="X122" s="223">
        <f t="shared" si="12"/>
        <v>224.00000000000003</v>
      </c>
      <c r="Y122" s="223"/>
      <c r="Z122" s="223">
        <f t="shared" si="13"/>
        <v>224.00000000000003</v>
      </c>
      <c r="AA122" s="223"/>
      <c r="AB122" s="223"/>
      <c r="AC122" s="223"/>
    </row>
    <row r="123" spans="2:29" s="224" customFormat="1" ht="57">
      <c r="B123" s="219" t="s">
        <v>517</v>
      </c>
      <c r="C123" s="102" t="s">
        <v>539</v>
      </c>
      <c r="D123" s="99" t="s">
        <v>347</v>
      </c>
      <c r="E123" s="102"/>
      <c r="F123" s="223">
        <f t="shared" si="14"/>
        <v>168.6</v>
      </c>
      <c r="G123" s="223"/>
      <c r="H123" s="223">
        <f>H124</f>
        <v>168.6</v>
      </c>
      <c r="I123" s="223"/>
      <c r="J123" s="223"/>
      <c r="K123" s="223"/>
      <c r="L123" s="223">
        <f t="shared" si="15"/>
        <v>52.1</v>
      </c>
      <c r="M123" s="223"/>
      <c r="N123" s="223">
        <f>N124</f>
        <v>52.1</v>
      </c>
      <c r="O123" s="223"/>
      <c r="P123" s="223"/>
      <c r="Q123" s="223"/>
      <c r="R123" s="223">
        <f t="shared" si="10"/>
        <v>30.901542111506526</v>
      </c>
      <c r="S123" s="223"/>
      <c r="T123" s="223">
        <f t="shared" si="11"/>
        <v>30.901542111506526</v>
      </c>
      <c r="U123" s="223"/>
      <c r="V123" s="223"/>
      <c r="W123" s="223"/>
      <c r="X123" s="223">
        <f t="shared" si="12"/>
        <v>116.5</v>
      </c>
      <c r="Y123" s="223"/>
      <c r="Z123" s="223">
        <f t="shared" si="13"/>
        <v>116.5</v>
      </c>
      <c r="AA123" s="223"/>
      <c r="AB123" s="223"/>
      <c r="AC123" s="223"/>
    </row>
    <row r="124" spans="2:29" s="224" customFormat="1" ht="14.25">
      <c r="B124" s="236" t="s">
        <v>431</v>
      </c>
      <c r="C124" s="102" t="s">
        <v>539</v>
      </c>
      <c r="D124" s="99" t="s">
        <v>347</v>
      </c>
      <c r="E124" s="102" t="s">
        <v>453</v>
      </c>
      <c r="F124" s="223">
        <f t="shared" si="14"/>
        <v>168.6</v>
      </c>
      <c r="G124" s="223"/>
      <c r="H124" s="223">
        <v>168.6</v>
      </c>
      <c r="I124" s="223"/>
      <c r="J124" s="223"/>
      <c r="K124" s="223"/>
      <c r="L124" s="223">
        <f t="shared" si="15"/>
        <v>52.1</v>
      </c>
      <c r="M124" s="223"/>
      <c r="N124" s="223">
        <v>52.1</v>
      </c>
      <c r="O124" s="223"/>
      <c r="P124" s="223"/>
      <c r="Q124" s="223"/>
      <c r="R124" s="223">
        <f t="shared" si="10"/>
        <v>30.901542111506526</v>
      </c>
      <c r="S124" s="223"/>
      <c r="T124" s="223">
        <f t="shared" si="11"/>
        <v>30.901542111506526</v>
      </c>
      <c r="U124" s="223"/>
      <c r="V124" s="223"/>
      <c r="W124" s="223"/>
      <c r="X124" s="223">
        <f t="shared" si="12"/>
        <v>116.5</v>
      </c>
      <c r="Y124" s="223"/>
      <c r="Z124" s="223">
        <f t="shared" si="13"/>
        <v>116.5</v>
      </c>
      <c r="AA124" s="223"/>
      <c r="AB124" s="223"/>
      <c r="AC124" s="223"/>
    </row>
    <row r="125" spans="2:29" s="224" customFormat="1" ht="28.5">
      <c r="B125" s="236" t="s">
        <v>524</v>
      </c>
      <c r="C125" s="102" t="s">
        <v>539</v>
      </c>
      <c r="D125" s="99" t="s">
        <v>525</v>
      </c>
      <c r="E125" s="99"/>
      <c r="F125" s="223">
        <f t="shared" si="14"/>
        <v>108.9</v>
      </c>
      <c r="G125" s="223"/>
      <c r="H125" s="223">
        <f>H126</f>
        <v>108.9</v>
      </c>
      <c r="I125" s="223"/>
      <c r="J125" s="223"/>
      <c r="K125" s="223"/>
      <c r="L125" s="223">
        <f t="shared" si="15"/>
        <v>23.5</v>
      </c>
      <c r="M125" s="223"/>
      <c r="N125" s="223">
        <f>N126</f>
        <v>23.5</v>
      </c>
      <c r="O125" s="223"/>
      <c r="P125" s="223"/>
      <c r="Q125" s="223"/>
      <c r="R125" s="223">
        <f t="shared" si="10"/>
        <v>21.57943067033976</v>
      </c>
      <c r="S125" s="223"/>
      <c r="T125" s="223">
        <f t="shared" si="11"/>
        <v>21.57943067033976</v>
      </c>
      <c r="U125" s="223"/>
      <c r="V125" s="223"/>
      <c r="W125" s="223"/>
      <c r="X125" s="223">
        <f t="shared" si="12"/>
        <v>85.4</v>
      </c>
      <c r="Y125" s="223"/>
      <c r="Z125" s="223">
        <f t="shared" si="13"/>
        <v>85.4</v>
      </c>
      <c r="AA125" s="223"/>
      <c r="AB125" s="223"/>
      <c r="AC125" s="223"/>
    </row>
    <row r="126" spans="2:29" s="224" customFormat="1" ht="14.25">
      <c r="B126" s="236" t="s">
        <v>431</v>
      </c>
      <c r="C126" s="102" t="s">
        <v>539</v>
      </c>
      <c r="D126" s="99" t="s">
        <v>525</v>
      </c>
      <c r="E126" s="99" t="s">
        <v>453</v>
      </c>
      <c r="F126" s="223">
        <f t="shared" si="14"/>
        <v>108.9</v>
      </c>
      <c r="G126" s="223"/>
      <c r="H126" s="223">
        <v>108.9</v>
      </c>
      <c r="I126" s="223"/>
      <c r="J126" s="223"/>
      <c r="K126" s="223"/>
      <c r="L126" s="223">
        <f t="shared" si="15"/>
        <v>23.5</v>
      </c>
      <c r="M126" s="223"/>
      <c r="N126" s="223">
        <v>23.5</v>
      </c>
      <c r="O126" s="223"/>
      <c r="P126" s="223"/>
      <c r="Q126" s="223"/>
      <c r="R126" s="223">
        <f t="shared" si="10"/>
        <v>21.57943067033976</v>
      </c>
      <c r="S126" s="223"/>
      <c r="T126" s="223">
        <f t="shared" si="11"/>
        <v>21.57943067033976</v>
      </c>
      <c r="U126" s="223"/>
      <c r="V126" s="223"/>
      <c r="W126" s="223"/>
      <c r="X126" s="223">
        <f t="shared" si="12"/>
        <v>85.4</v>
      </c>
      <c r="Y126" s="223"/>
      <c r="Z126" s="223">
        <f t="shared" si="13"/>
        <v>85.4</v>
      </c>
      <c r="AA126" s="223"/>
      <c r="AB126" s="223"/>
      <c r="AC126" s="223"/>
    </row>
    <row r="127" spans="2:29" s="224" customFormat="1" ht="14.25">
      <c r="B127" s="236" t="s">
        <v>529</v>
      </c>
      <c r="C127" s="102" t="s">
        <v>539</v>
      </c>
      <c r="D127" s="99" t="s">
        <v>287</v>
      </c>
      <c r="E127" s="102"/>
      <c r="F127" s="223">
        <f t="shared" si="14"/>
        <v>73.6</v>
      </c>
      <c r="G127" s="223"/>
      <c r="H127" s="223">
        <f>H128</f>
        <v>73.6</v>
      </c>
      <c r="I127" s="223"/>
      <c r="J127" s="223"/>
      <c r="K127" s="223"/>
      <c r="L127" s="223">
        <f t="shared" si="15"/>
        <v>51.5</v>
      </c>
      <c r="M127" s="223"/>
      <c r="N127" s="223">
        <f>N128</f>
        <v>51.5</v>
      </c>
      <c r="O127" s="223"/>
      <c r="P127" s="223"/>
      <c r="Q127" s="223"/>
      <c r="R127" s="223">
        <f t="shared" si="10"/>
        <v>69.97282608695653</v>
      </c>
      <c r="S127" s="223"/>
      <c r="T127" s="223">
        <f t="shared" si="11"/>
        <v>69.97282608695653</v>
      </c>
      <c r="U127" s="223"/>
      <c r="V127" s="223"/>
      <c r="W127" s="223"/>
      <c r="X127" s="223">
        <f t="shared" si="12"/>
        <v>22.099999999999994</v>
      </c>
      <c r="Y127" s="223"/>
      <c r="Z127" s="223">
        <f t="shared" si="13"/>
        <v>22.099999999999994</v>
      </c>
      <c r="AA127" s="223"/>
      <c r="AB127" s="223"/>
      <c r="AC127" s="223"/>
    </row>
    <row r="128" spans="2:29" s="224" customFormat="1" ht="14.25">
      <c r="B128" s="236" t="s">
        <v>431</v>
      </c>
      <c r="C128" s="102" t="s">
        <v>539</v>
      </c>
      <c r="D128" s="99" t="s">
        <v>287</v>
      </c>
      <c r="E128" s="102" t="s">
        <v>453</v>
      </c>
      <c r="F128" s="223">
        <f t="shared" si="14"/>
        <v>73.6</v>
      </c>
      <c r="G128" s="223"/>
      <c r="H128" s="223">
        <v>73.6</v>
      </c>
      <c r="I128" s="223"/>
      <c r="J128" s="223"/>
      <c r="K128" s="223"/>
      <c r="L128" s="223">
        <f t="shared" si="15"/>
        <v>51.5</v>
      </c>
      <c r="M128" s="223"/>
      <c r="N128" s="223">
        <v>51.5</v>
      </c>
      <c r="O128" s="223"/>
      <c r="P128" s="223"/>
      <c r="Q128" s="223"/>
      <c r="R128" s="223">
        <f t="shared" si="10"/>
        <v>69.97282608695653</v>
      </c>
      <c r="S128" s="223"/>
      <c r="T128" s="223">
        <f t="shared" si="11"/>
        <v>69.97282608695653</v>
      </c>
      <c r="U128" s="223"/>
      <c r="V128" s="223"/>
      <c r="W128" s="223"/>
      <c r="X128" s="223">
        <f t="shared" si="12"/>
        <v>22.099999999999994</v>
      </c>
      <c r="Y128" s="223"/>
      <c r="Z128" s="223">
        <f t="shared" si="13"/>
        <v>22.099999999999994</v>
      </c>
      <c r="AA128" s="223"/>
      <c r="AB128" s="223"/>
      <c r="AC128" s="223"/>
    </row>
    <row r="129" spans="2:29" s="224" customFormat="1" ht="28.5">
      <c r="B129" s="236" t="s">
        <v>138</v>
      </c>
      <c r="C129" s="100" t="s">
        <v>366</v>
      </c>
      <c r="D129" s="99"/>
      <c r="E129" s="99"/>
      <c r="F129" s="223">
        <f t="shared" si="14"/>
        <v>75</v>
      </c>
      <c r="G129" s="223"/>
      <c r="H129" s="223">
        <f>H130</f>
        <v>75</v>
      </c>
      <c r="I129" s="223"/>
      <c r="J129" s="223"/>
      <c r="K129" s="223"/>
      <c r="L129" s="223">
        <f t="shared" si="15"/>
        <v>15</v>
      </c>
      <c r="M129" s="223"/>
      <c r="N129" s="223">
        <f>N130</f>
        <v>15</v>
      </c>
      <c r="O129" s="223"/>
      <c r="P129" s="223"/>
      <c r="Q129" s="223"/>
      <c r="R129" s="223">
        <f t="shared" si="10"/>
        <v>20</v>
      </c>
      <c r="S129" s="223"/>
      <c r="T129" s="223">
        <f t="shared" si="11"/>
        <v>20</v>
      </c>
      <c r="U129" s="223"/>
      <c r="V129" s="223"/>
      <c r="W129" s="223"/>
      <c r="X129" s="223">
        <f t="shared" si="12"/>
        <v>60</v>
      </c>
      <c r="Y129" s="223"/>
      <c r="Z129" s="223">
        <f t="shared" si="13"/>
        <v>60</v>
      </c>
      <c r="AA129" s="223"/>
      <c r="AB129" s="223"/>
      <c r="AC129" s="223"/>
    </row>
    <row r="130" spans="2:29" s="224" customFormat="1" ht="14.25">
      <c r="B130" s="236" t="s">
        <v>529</v>
      </c>
      <c r="C130" s="100" t="s">
        <v>366</v>
      </c>
      <c r="D130" s="99" t="s">
        <v>287</v>
      </c>
      <c r="E130" s="99"/>
      <c r="F130" s="223">
        <f t="shared" si="14"/>
        <v>75</v>
      </c>
      <c r="G130" s="223"/>
      <c r="H130" s="223">
        <f>H131+H132</f>
        <v>75</v>
      </c>
      <c r="I130" s="223"/>
      <c r="J130" s="223"/>
      <c r="K130" s="223"/>
      <c r="L130" s="223">
        <f t="shared" si="15"/>
        <v>15</v>
      </c>
      <c r="M130" s="223"/>
      <c r="N130" s="223">
        <f>N131+N132</f>
        <v>15</v>
      </c>
      <c r="O130" s="223"/>
      <c r="P130" s="223"/>
      <c r="Q130" s="223"/>
      <c r="R130" s="223">
        <f t="shared" si="10"/>
        <v>20</v>
      </c>
      <c r="S130" s="223"/>
      <c r="T130" s="223">
        <f t="shared" si="11"/>
        <v>20</v>
      </c>
      <c r="U130" s="223"/>
      <c r="V130" s="223"/>
      <c r="W130" s="223"/>
      <c r="X130" s="223">
        <f t="shared" si="12"/>
        <v>60</v>
      </c>
      <c r="Y130" s="223"/>
      <c r="Z130" s="223">
        <f t="shared" si="13"/>
        <v>60</v>
      </c>
      <c r="AA130" s="223"/>
      <c r="AB130" s="223"/>
      <c r="AC130" s="223"/>
    </row>
    <row r="131" spans="2:29" s="224" customFormat="1" ht="14.25">
      <c r="B131" s="236" t="s">
        <v>430</v>
      </c>
      <c r="C131" s="100" t="s">
        <v>366</v>
      </c>
      <c r="D131" s="99" t="s">
        <v>287</v>
      </c>
      <c r="E131" s="99" t="s">
        <v>452</v>
      </c>
      <c r="F131" s="223">
        <f t="shared" si="14"/>
        <v>60</v>
      </c>
      <c r="G131" s="223"/>
      <c r="H131" s="223">
        <v>60</v>
      </c>
      <c r="I131" s="223"/>
      <c r="J131" s="223"/>
      <c r="K131" s="223"/>
      <c r="L131" s="223">
        <f t="shared" si="15"/>
        <v>0</v>
      </c>
      <c r="M131" s="223"/>
      <c r="N131" s="223">
        <v>0</v>
      </c>
      <c r="O131" s="223"/>
      <c r="P131" s="223"/>
      <c r="Q131" s="223"/>
      <c r="R131" s="223">
        <f t="shared" si="10"/>
        <v>0</v>
      </c>
      <c r="S131" s="223"/>
      <c r="T131" s="223">
        <f t="shared" si="11"/>
        <v>0</v>
      </c>
      <c r="U131" s="223"/>
      <c r="V131" s="223"/>
      <c r="W131" s="223"/>
      <c r="X131" s="223">
        <f t="shared" si="12"/>
        <v>60</v>
      </c>
      <c r="Y131" s="223"/>
      <c r="Z131" s="223">
        <f t="shared" si="13"/>
        <v>60</v>
      </c>
      <c r="AA131" s="223"/>
      <c r="AB131" s="223"/>
      <c r="AC131" s="223"/>
    </row>
    <row r="132" spans="2:29" s="224" customFormat="1" ht="14.25">
      <c r="B132" s="219" t="s">
        <v>445</v>
      </c>
      <c r="C132" s="100" t="s">
        <v>366</v>
      </c>
      <c r="D132" s="99" t="s">
        <v>287</v>
      </c>
      <c r="E132" s="99" t="s">
        <v>492</v>
      </c>
      <c r="F132" s="223">
        <f t="shared" si="14"/>
        <v>15</v>
      </c>
      <c r="G132" s="223"/>
      <c r="H132" s="223">
        <v>15</v>
      </c>
      <c r="I132" s="223"/>
      <c r="J132" s="223"/>
      <c r="K132" s="223"/>
      <c r="L132" s="223">
        <f t="shared" si="15"/>
        <v>15</v>
      </c>
      <c r="M132" s="223"/>
      <c r="N132" s="223">
        <v>15</v>
      </c>
      <c r="O132" s="223"/>
      <c r="P132" s="223"/>
      <c r="Q132" s="223"/>
      <c r="R132" s="223">
        <f t="shared" si="10"/>
        <v>100</v>
      </c>
      <c r="S132" s="223"/>
      <c r="T132" s="223">
        <f t="shared" si="11"/>
        <v>100</v>
      </c>
      <c r="U132" s="223"/>
      <c r="V132" s="223"/>
      <c r="W132" s="223"/>
      <c r="X132" s="223">
        <f>F132-L132</f>
        <v>0</v>
      </c>
      <c r="Y132" s="223"/>
      <c r="Z132" s="223">
        <f>H132-N132</f>
        <v>0</v>
      </c>
      <c r="AA132" s="223"/>
      <c r="AB132" s="223"/>
      <c r="AC132" s="223"/>
    </row>
    <row r="133" spans="2:29" s="224" customFormat="1" ht="28.5">
      <c r="B133" s="219" t="s">
        <v>16</v>
      </c>
      <c r="C133" s="100" t="s">
        <v>17</v>
      </c>
      <c r="D133" s="99"/>
      <c r="E133" s="99"/>
      <c r="F133" s="223">
        <f t="shared" si="14"/>
        <v>11536.6</v>
      </c>
      <c r="G133" s="223"/>
      <c r="H133" s="223">
        <f>H134</f>
        <v>11536.6</v>
      </c>
      <c r="I133" s="223"/>
      <c r="J133" s="223"/>
      <c r="K133" s="223"/>
      <c r="L133" s="223">
        <f t="shared" si="15"/>
        <v>7128.2</v>
      </c>
      <c r="M133" s="223"/>
      <c r="N133" s="223">
        <f>N134</f>
        <v>7128.2</v>
      </c>
      <c r="O133" s="223"/>
      <c r="P133" s="223"/>
      <c r="Q133" s="223"/>
      <c r="R133" s="223">
        <f t="shared" si="10"/>
        <v>61.78770174921554</v>
      </c>
      <c r="S133" s="223"/>
      <c r="T133" s="223">
        <f t="shared" si="11"/>
        <v>61.78770174921554</v>
      </c>
      <c r="U133" s="223"/>
      <c r="V133" s="223"/>
      <c r="W133" s="223"/>
      <c r="X133" s="223">
        <f t="shared" si="12"/>
        <v>4408.400000000001</v>
      </c>
      <c r="Y133" s="223"/>
      <c r="Z133" s="223">
        <f t="shared" si="13"/>
        <v>4408.400000000001</v>
      </c>
      <c r="AA133" s="223"/>
      <c r="AB133" s="223"/>
      <c r="AC133" s="223"/>
    </row>
    <row r="134" spans="2:29" s="224" customFormat="1" ht="28.5">
      <c r="B134" s="219" t="s">
        <v>8</v>
      </c>
      <c r="C134" s="100" t="s">
        <v>17</v>
      </c>
      <c r="D134" s="99" t="s">
        <v>9</v>
      </c>
      <c r="E134" s="99"/>
      <c r="F134" s="223">
        <f t="shared" si="14"/>
        <v>11536.6</v>
      </c>
      <c r="G134" s="223"/>
      <c r="H134" s="223">
        <f>H135</f>
        <v>11536.6</v>
      </c>
      <c r="I134" s="223"/>
      <c r="J134" s="223"/>
      <c r="K134" s="223"/>
      <c r="L134" s="223">
        <f t="shared" si="15"/>
        <v>7128.2</v>
      </c>
      <c r="M134" s="223"/>
      <c r="N134" s="223">
        <f>N135</f>
        <v>7128.2</v>
      </c>
      <c r="O134" s="223"/>
      <c r="P134" s="223"/>
      <c r="Q134" s="223"/>
      <c r="R134" s="223">
        <f t="shared" si="10"/>
        <v>61.78770174921554</v>
      </c>
      <c r="S134" s="223"/>
      <c r="T134" s="223">
        <f t="shared" si="11"/>
        <v>61.78770174921554</v>
      </c>
      <c r="U134" s="223"/>
      <c r="V134" s="223"/>
      <c r="W134" s="223"/>
      <c r="X134" s="223">
        <f t="shared" si="12"/>
        <v>4408.400000000001</v>
      </c>
      <c r="Y134" s="223"/>
      <c r="Z134" s="223">
        <f t="shared" si="13"/>
        <v>4408.400000000001</v>
      </c>
      <c r="AA134" s="223"/>
      <c r="AB134" s="223"/>
      <c r="AC134" s="223"/>
    </row>
    <row r="135" spans="2:29" s="224" customFormat="1" ht="14.25">
      <c r="B135" s="219" t="s">
        <v>435</v>
      </c>
      <c r="C135" s="100" t="s">
        <v>17</v>
      </c>
      <c r="D135" s="99" t="s">
        <v>9</v>
      </c>
      <c r="E135" s="99" t="s">
        <v>484</v>
      </c>
      <c r="F135" s="223">
        <f t="shared" si="14"/>
        <v>11536.6</v>
      </c>
      <c r="G135" s="223"/>
      <c r="H135" s="223">
        <v>11536.6</v>
      </c>
      <c r="I135" s="223"/>
      <c r="J135" s="223"/>
      <c r="K135" s="223"/>
      <c r="L135" s="223">
        <f t="shared" si="15"/>
        <v>7128.2</v>
      </c>
      <c r="M135" s="223"/>
      <c r="N135" s="223">
        <v>7128.2</v>
      </c>
      <c r="O135" s="223"/>
      <c r="P135" s="223"/>
      <c r="Q135" s="223"/>
      <c r="R135" s="223">
        <f t="shared" si="10"/>
        <v>61.78770174921554</v>
      </c>
      <c r="S135" s="223"/>
      <c r="T135" s="223">
        <f t="shared" si="11"/>
        <v>61.78770174921554</v>
      </c>
      <c r="U135" s="223"/>
      <c r="V135" s="223"/>
      <c r="W135" s="223"/>
      <c r="X135" s="223">
        <f t="shared" si="12"/>
        <v>4408.400000000001</v>
      </c>
      <c r="Y135" s="223"/>
      <c r="Z135" s="223">
        <f t="shared" si="13"/>
        <v>4408.400000000001</v>
      </c>
      <c r="AA135" s="223"/>
      <c r="AB135" s="223"/>
      <c r="AC135" s="223"/>
    </row>
    <row r="136" spans="2:29" s="221" customFormat="1" ht="28.5">
      <c r="B136" s="219" t="s">
        <v>171</v>
      </c>
      <c r="C136" s="100" t="s">
        <v>25</v>
      </c>
      <c r="D136" s="99"/>
      <c r="E136" s="99"/>
      <c r="F136" s="223">
        <f t="shared" si="14"/>
        <v>21427.9</v>
      </c>
      <c r="G136" s="223"/>
      <c r="H136" s="223">
        <f>H137</f>
        <v>21427.9</v>
      </c>
      <c r="I136" s="223"/>
      <c r="J136" s="223"/>
      <c r="K136" s="223"/>
      <c r="L136" s="223">
        <f t="shared" si="15"/>
        <v>11483.9</v>
      </c>
      <c r="M136" s="223"/>
      <c r="N136" s="223">
        <f>N137</f>
        <v>11483.9</v>
      </c>
      <c r="O136" s="223"/>
      <c r="P136" s="223"/>
      <c r="Q136" s="223"/>
      <c r="R136" s="223">
        <f t="shared" si="10"/>
        <v>53.593212587327734</v>
      </c>
      <c r="S136" s="223"/>
      <c r="T136" s="223">
        <f t="shared" si="11"/>
        <v>53.593212587327734</v>
      </c>
      <c r="U136" s="223"/>
      <c r="V136" s="223"/>
      <c r="W136" s="223"/>
      <c r="X136" s="223">
        <f t="shared" si="12"/>
        <v>9944.000000000002</v>
      </c>
      <c r="Y136" s="223"/>
      <c r="Z136" s="223">
        <f t="shared" si="13"/>
        <v>9944.000000000002</v>
      </c>
      <c r="AA136" s="223"/>
      <c r="AB136" s="223"/>
      <c r="AC136" s="223"/>
    </row>
    <row r="137" spans="2:29" s="221" customFormat="1" ht="28.5">
      <c r="B137" s="219" t="s">
        <v>8</v>
      </c>
      <c r="C137" s="100" t="s">
        <v>25</v>
      </c>
      <c r="D137" s="99" t="s">
        <v>9</v>
      </c>
      <c r="E137" s="99"/>
      <c r="F137" s="223">
        <f t="shared" si="14"/>
        <v>21427.9</v>
      </c>
      <c r="G137" s="223"/>
      <c r="H137" s="223">
        <f>H138</f>
        <v>21427.9</v>
      </c>
      <c r="I137" s="223"/>
      <c r="J137" s="223"/>
      <c r="K137" s="223"/>
      <c r="L137" s="223">
        <f t="shared" si="15"/>
        <v>11483.9</v>
      </c>
      <c r="M137" s="223"/>
      <c r="N137" s="223">
        <f>N138</f>
        <v>11483.9</v>
      </c>
      <c r="O137" s="223"/>
      <c r="P137" s="223"/>
      <c r="Q137" s="223"/>
      <c r="R137" s="223">
        <f t="shared" si="10"/>
        <v>53.593212587327734</v>
      </c>
      <c r="S137" s="223"/>
      <c r="T137" s="223">
        <f t="shared" si="11"/>
        <v>53.593212587327734</v>
      </c>
      <c r="U137" s="223"/>
      <c r="V137" s="223"/>
      <c r="W137" s="223"/>
      <c r="X137" s="223">
        <f t="shared" si="12"/>
        <v>9944.000000000002</v>
      </c>
      <c r="Y137" s="223"/>
      <c r="Z137" s="223">
        <f t="shared" si="13"/>
        <v>9944.000000000002</v>
      </c>
      <c r="AA137" s="223"/>
      <c r="AB137" s="223"/>
      <c r="AC137" s="223"/>
    </row>
    <row r="138" spans="2:29" s="221" customFormat="1" ht="15">
      <c r="B138" s="219" t="s">
        <v>436</v>
      </c>
      <c r="C138" s="100" t="s">
        <v>25</v>
      </c>
      <c r="D138" s="99" t="s">
        <v>9</v>
      </c>
      <c r="E138" s="99" t="s">
        <v>485</v>
      </c>
      <c r="F138" s="223">
        <f t="shared" si="14"/>
        <v>21427.9</v>
      </c>
      <c r="G138" s="223"/>
      <c r="H138" s="223">
        <v>21427.9</v>
      </c>
      <c r="I138" s="223"/>
      <c r="J138" s="223"/>
      <c r="K138" s="223"/>
      <c r="L138" s="223">
        <f t="shared" si="15"/>
        <v>11483.9</v>
      </c>
      <c r="M138" s="223"/>
      <c r="N138" s="223">
        <v>11483.9</v>
      </c>
      <c r="O138" s="223"/>
      <c r="P138" s="223"/>
      <c r="Q138" s="223"/>
      <c r="R138" s="223">
        <f t="shared" si="10"/>
        <v>53.593212587327734</v>
      </c>
      <c r="S138" s="223"/>
      <c r="T138" s="223">
        <f t="shared" si="11"/>
        <v>53.593212587327734</v>
      </c>
      <c r="U138" s="223"/>
      <c r="V138" s="223"/>
      <c r="W138" s="223"/>
      <c r="X138" s="223">
        <f t="shared" si="12"/>
        <v>9944.000000000002</v>
      </c>
      <c r="Y138" s="223"/>
      <c r="Z138" s="223">
        <f t="shared" si="13"/>
        <v>9944.000000000002</v>
      </c>
      <c r="AA138" s="223"/>
      <c r="AB138" s="223"/>
      <c r="AC138" s="223"/>
    </row>
    <row r="139" spans="2:29" s="221" customFormat="1" ht="28.5">
      <c r="B139" s="219" t="s">
        <v>172</v>
      </c>
      <c r="C139" s="100" t="s">
        <v>26</v>
      </c>
      <c r="D139" s="99"/>
      <c r="E139" s="99"/>
      <c r="F139" s="223">
        <f t="shared" si="14"/>
        <v>6407.9</v>
      </c>
      <c r="G139" s="223"/>
      <c r="H139" s="223">
        <f>H140</f>
        <v>6407.9</v>
      </c>
      <c r="I139" s="223"/>
      <c r="J139" s="223"/>
      <c r="K139" s="223"/>
      <c r="L139" s="223">
        <f t="shared" si="15"/>
        <v>3613.3</v>
      </c>
      <c r="M139" s="223"/>
      <c r="N139" s="223">
        <f>N140</f>
        <v>3613.3</v>
      </c>
      <c r="O139" s="223"/>
      <c r="P139" s="223"/>
      <c r="Q139" s="223"/>
      <c r="R139" s="223">
        <f t="shared" si="10"/>
        <v>56.38820830537307</v>
      </c>
      <c r="S139" s="223"/>
      <c r="T139" s="223">
        <f t="shared" si="11"/>
        <v>56.38820830537307</v>
      </c>
      <c r="U139" s="223"/>
      <c r="V139" s="223"/>
      <c r="W139" s="223"/>
      <c r="X139" s="223">
        <f t="shared" si="12"/>
        <v>2794.5999999999995</v>
      </c>
      <c r="Y139" s="223"/>
      <c r="Z139" s="223">
        <f t="shared" si="13"/>
        <v>2794.5999999999995</v>
      </c>
      <c r="AA139" s="223"/>
      <c r="AB139" s="223"/>
      <c r="AC139" s="223"/>
    </row>
    <row r="140" spans="2:29" s="221" customFormat="1" ht="28.5">
      <c r="B140" s="219" t="s">
        <v>8</v>
      </c>
      <c r="C140" s="100" t="s">
        <v>26</v>
      </c>
      <c r="D140" s="99" t="s">
        <v>9</v>
      </c>
      <c r="E140" s="99"/>
      <c r="F140" s="223">
        <f t="shared" si="14"/>
        <v>6407.9</v>
      </c>
      <c r="G140" s="223"/>
      <c r="H140" s="223">
        <f>H141</f>
        <v>6407.9</v>
      </c>
      <c r="I140" s="223"/>
      <c r="J140" s="223"/>
      <c r="K140" s="223"/>
      <c r="L140" s="223">
        <f t="shared" si="15"/>
        <v>3613.3</v>
      </c>
      <c r="M140" s="223"/>
      <c r="N140" s="223">
        <f>N141</f>
        <v>3613.3</v>
      </c>
      <c r="O140" s="223"/>
      <c r="P140" s="223"/>
      <c r="Q140" s="223"/>
      <c r="R140" s="223">
        <f t="shared" si="10"/>
        <v>56.38820830537307</v>
      </c>
      <c r="S140" s="223"/>
      <c r="T140" s="223">
        <f t="shared" si="11"/>
        <v>56.38820830537307</v>
      </c>
      <c r="U140" s="223"/>
      <c r="V140" s="223"/>
      <c r="W140" s="223"/>
      <c r="X140" s="223">
        <f t="shared" si="12"/>
        <v>2794.5999999999995</v>
      </c>
      <c r="Y140" s="223"/>
      <c r="Z140" s="223">
        <f t="shared" si="13"/>
        <v>2794.5999999999995</v>
      </c>
      <c r="AA140" s="223"/>
      <c r="AB140" s="223"/>
      <c r="AC140" s="223"/>
    </row>
    <row r="141" spans="2:29" s="221" customFormat="1" ht="15">
      <c r="B141" s="219" t="s">
        <v>436</v>
      </c>
      <c r="C141" s="100" t="s">
        <v>26</v>
      </c>
      <c r="D141" s="99" t="s">
        <v>9</v>
      </c>
      <c r="E141" s="99" t="s">
        <v>485</v>
      </c>
      <c r="F141" s="223">
        <f t="shared" si="14"/>
        <v>6407.9</v>
      </c>
      <c r="G141" s="243"/>
      <c r="H141" s="243">
        <v>6407.9</v>
      </c>
      <c r="I141" s="223"/>
      <c r="J141" s="223"/>
      <c r="K141" s="223"/>
      <c r="L141" s="223">
        <f t="shared" si="15"/>
        <v>3613.3</v>
      </c>
      <c r="M141" s="243"/>
      <c r="N141" s="243">
        <v>3613.3</v>
      </c>
      <c r="O141" s="223"/>
      <c r="P141" s="223"/>
      <c r="Q141" s="223"/>
      <c r="R141" s="223">
        <f t="shared" si="10"/>
        <v>56.38820830537307</v>
      </c>
      <c r="S141" s="223"/>
      <c r="T141" s="223">
        <f t="shared" si="11"/>
        <v>56.38820830537307</v>
      </c>
      <c r="U141" s="223"/>
      <c r="V141" s="223"/>
      <c r="W141" s="223"/>
      <c r="X141" s="223">
        <f t="shared" si="12"/>
        <v>2794.5999999999995</v>
      </c>
      <c r="Y141" s="223"/>
      <c r="Z141" s="223">
        <f t="shared" si="13"/>
        <v>2794.5999999999995</v>
      </c>
      <c r="AA141" s="223"/>
      <c r="AB141" s="223"/>
      <c r="AC141" s="223"/>
    </row>
    <row r="142" spans="2:29" s="224" customFormat="1" ht="57">
      <c r="B142" s="219" t="s">
        <v>177</v>
      </c>
      <c r="C142" s="99" t="s">
        <v>100</v>
      </c>
      <c r="D142" s="99"/>
      <c r="E142" s="99"/>
      <c r="F142" s="223">
        <f t="shared" si="14"/>
        <v>951.4</v>
      </c>
      <c r="G142" s="223"/>
      <c r="H142" s="223">
        <v>951.4</v>
      </c>
      <c r="I142" s="223"/>
      <c r="J142" s="223"/>
      <c r="K142" s="223"/>
      <c r="L142" s="223">
        <f t="shared" si="15"/>
        <v>503.8</v>
      </c>
      <c r="M142" s="223"/>
      <c r="N142" s="223">
        <f>N143+N145+N147</f>
        <v>503.8</v>
      </c>
      <c r="O142" s="223"/>
      <c r="P142" s="223"/>
      <c r="Q142" s="223"/>
      <c r="R142" s="223">
        <f aca="true" t="shared" si="16" ref="R142:R205">L142/F142*100</f>
        <v>52.95354214841287</v>
      </c>
      <c r="S142" s="223"/>
      <c r="T142" s="223">
        <f aca="true" t="shared" si="17" ref="T142:T205">N142/H142*100</f>
        <v>52.95354214841287</v>
      </c>
      <c r="U142" s="223"/>
      <c r="V142" s="223"/>
      <c r="W142" s="223"/>
      <c r="X142" s="223">
        <f t="shared" si="12"/>
        <v>447.59999999999997</v>
      </c>
      <c r="Y142" s="223"/>
      <c r="Z142" s="223">
        <f t="shared" si="13"/>
        <v>447.59999999999997</v>
      </c>
      <c r="AA142" s="223"/>
      <c r="AB142" s="223"/>
      <c r="AC142" s="223"/>
    </row>
    <row r="143" spans="2:29" s="224" customFormat="1" ht="57">
      <c r="B143" s="219" t="s">
        <v>517</v>
      </c>
      <c r="C143" s="99" t="s">
        <v>100</v>
      </c>
      <c r="D143" s="99" t="s">
        <v>347</v>
      </c>
      <c r="E143" s="99"/>
      <c r="F143" s="223">
        <f t="shared" si="14"/>
        <v>743.3</v>
      </c>
      <c r="G143" s="223"/>
      <c r="H143" s="223">
        <v>743.3</v>
      </c>
      <c r="I143" s="223"/>
      <c r="J143" s="223"/>
      <c r="K143" s="223"/>
      <c r="L143" s="223">
        <f t="shared" si="15"/>
        <v>416.9</v>
      </c>
      <c r="M143" s="223"/>
      <c r="N143" s="223">
        <f>N144</f>
        <v>416.9</v>
      </c>
      <c r="O143" s="223"/>
      <c r="P143" s="223"/>
      <c r="Q143" s="223"/>
      <c r="R143" s="223">
        <f t="shared" si="16"/>
        <v>56.08771693797928</v>
      </c>
      <c r="S143" s="223"/>
      <c r="T143" s="223">
        <f t="shared" si="17"/>
        <v>56.08771693797928</v>
      </c>
      <c r="U143" s="223"/>
      <c r="V143" s="223"/>
      <c r="W143" s="223"/>
      <c r="X143" s="223">
        <f t="shared" si="12"/>
        <v>326.4</v>
      </c>
      <c r="Y143" s="223"/>
      <c r="Z143" s="223">
        <f t="shared" si="13"/>
        <v>326.4</v>
      </c>
      <c r="AA143" s="223"/>
      <c r="AB143" s="223"/>
      <c r="AC143" s="223"/>
    </row>
    <row r="144" spans="2:29" s="224" customFormat="1" ht="14.25">
      <c r="B144" s="244" t="s">
        <v>437</v>
      </c>
      <c r="C144" s="99" t="s">
        <v>100</v>
      </c>
      <c r="D144" s="99" t="s">
        <v>347</v>
      </c>
      <c r="E144" s="99" t="s">
        <v>487</v>
      </c>
      <c r="F144" s="223">
        <f t="shared" si="14"/>
        <v>743.3</v>
      </c>
      <c r="G144" s="223"/>
      <c r="H144" s="223">
        <v>743.3</v>
      </c>
      <c r="I144" s="223"/>
      <c r="J144" s="223"/>
      <c r="K144" s="223"/>
      <c r="L144" s="223">
        <f t="shared" si="15"/>
        <v>416.9</v>
      </c>
      <c r="M144" s="223"/>
      <c r="N144" s="223">
        <v>416.9</v>
      </c>
      <c r="O144" s="223"/>
      <c r="P144" s="223"/>
      <c r="Q144" s="223"/>
      <c r="R144" s="223">
        <f t="shared" si="16"/>
        <v>56.08771693797928</v>
      </c>
      <c r="S144" s="223"/>
      <c r="T144" s="223">
        <f t="shared" si="17"/>
        <v>56.08771693797928</v>
      </c>
      <c r="U144" s="223"/>
      <c r="V144" s="223"/>
      <c r="W144" s="223"/>
      <c r="X144" s="223">
        <f t="shared" si="12"/>
        <v>326.4</v>
      </c>
      <c r="Y144" s="223"/>
      <c r="Z144" s="223">
        <f t="shared" si="13"/>
        <v>326.4</v>
      </c>
      <c r="AA144" s="223"/>
      <c r="AB144" s="223"/>
      <c r="AC144" s="223"/>
    </row>
    <row r="145" spans="2:29" s="224" customFormat="1" ht="28.5">
      <c r="B145" s="236" t="s">
        <v>524</v>
      </c>
      <c r="C145" s="99" t="s">
        <v>100</v>
      </c>
      <c r="D145" s="99" t="s">
        <v>525</v>
      </c>
      <c r="E145" s="99"/>
      <c r="F145" s="223">
        <f t="shared" si="14"/>
        <v>207.4</v>
      </c>
      <c r="G145" s="223"/>
      <c r="H145" s="242">
        <v>207.4</v>
      </c>
      <c r="I145" s="223"/>
      <c r="J145" s="223"/>
      <c r="K145" s="223"/>
      <c r="L145" s="223">
        <f t="shared" si="15"/>
        <v>86.6</v>
      </c>
      <c r="M145" s="223"/>
      <c r="N145" s="242">
        <f>N146</f>
        <v>86.6</v>
      </c>
      <c r="O145" s="223"/>
      <c r="P145" s="223"/>
      <c r="Q145" s="223"/>
      <c r="R145" s="223">
        <f t="shared" si="16"/>
        <v>41.75506268081002</v>
      </c>
      <c r="S145" s="223"/>
      <c r="T145" s="223">
        <f t="shared" si="17"/>
        <v>41.75506268081002</v>
      </c>
      <c r="U145" s="223"/>
      <c r="V145" s="223"/>
      <c r="W145" s="223"/>
      <c r="X145" s="223">
        <f t="shared" si="12"/>
        <v>120.80000000000001</v>
      </c>
      <c r="Y145" s="223"/>
      <c r="Z145" s="223">
        <f t="shared" si="13"/>
        <v>120.80000000000001</v>
      </c>
      <c r="AA145" s="223"/>
      <c r="AB145" s="223"/>
      <c r="AC145" s="223"/>
    </row>
    <row r="146" spans="2:29" s="224" customFormat="1" ht="14.25">
      <c r="B146" s="244" t="s">
        <v>437</v>
      </c>
      <c r="C146" s="99" t="s">
        <v>100</v>
      </c>
      <c r="D146" s="99" t="s">
        <v>525</v>
      </c>
      <c r="E146" s="99" t="s">
        <v>487</v>
      </c>
      <c r="F146" s="223">
        <f t="shared" si="14"/>
        <v>207.4</v>
      </c>
      <c r="G146" s="223"/>
      <c r="H146" s="242">
        <v>207.4</v>
      </c>
      <c r="I146" s="223"/>
      <c r="J146" s="223"/>
      <c r="K146" s="223"/>
      <c r="L146" s="223">
        <f t="shared" si="15"/>
        <v>86.6</v>
      </c>
      <c r="M146" s="223"/>
      <c r="N146" s="242">
        <v>86.6</v>
      </c>
      <c r="O146" s="223"/>
      <c r="P146" s="223"/>
      <c r="Q146" s="223"/>
      <c r="R146" s="223">
        <f t="shared" si="16"/>
        <v>41.75506268081002</v>
      </c>
      <c r="S146" s="223"/>
      <c r="T146" s="223">
        <f t="shared" si="17"/>
        <v>41.75506268081002</v>
      </c>
      <c r="U146" s="223"/>
      <c r="V146" s="223"/>
      <c r="W146" s="223"/>
      <c r="X146" s="223">
        <f t="shared" si="12"/>
        <v>120.80000000000001</v>
      </c>
      <c r="Y146" s="223"/>
      <c r="Z146" s="223">
        <f t="shared" si="13"/>
        <v>120.80000000000001</v>
      </c>
      <c r="AA146" s="223"/>
      <c r="AB146" s="223"/>
      <c r="AC146" s="223"/>
    </row>
    <row r="147" spans="2:29" s="224" customFormat="1" ht="14.25">
      <c r="B147" s="236" t="s">
        <v>529</v>
      </c>
      <c r="C147" s="99" t="s">
        <v>100</v>
      </c>
      <c r="D147" s="99" t="s">
        <v>287</v>
      </c>
      <c r="E147" s="99"/>
      <c r="F147" s="223">
        <f t="shared" si="14"/>
        <v>0.7</v>
      </c>
      <c r="G147" s="223"/>
      <c r="H147" s="242">
        <v>0.7</v>
      </c>
      <c r="I147" s="223"/>
      <c r="J147" s="223"/>
      <c r="K147" s="223"/>
      <c r="L147" s="223">
        <f t="shared" si="15"/>
        <v>0.3</v>
      </c>
      <c r="M147" s="223"/>
      <c r="N147" s="242">
        <f>N148</f>
        <v>0.3</v>
      </c>
      <c r="O147" s="223"/>
      <c r="P147" s="223"/>
      <c r="Q147" s="223"/>
      <c r="R147" s="223">
        <f t="shared" si="16"/>
        <v>42.85714285714286</v>
      </c>
      <c r="S147" s="223"/>
      <c r="T147" s="223">
        <f t="shared" si="17"/>
        <v>42.85714285714286</v>
      </c>
      <c r="U147" s="223"/>
      <c r="V147" s="223"/>
      <c r="W147" s="223"/>
      <c r="X147" s="223">
        <f t="shared" si="12"/>
        <v>0.39999999999999997</v>
      </c>
      <c r="Y147" s="223"/>
      <c r="Z147" s="223">
        <f t="shared" si="13"/>
        <v>0.39999999999999997</v>
      </c>
      <c r="AA147" s="223"/>
      <c r="AB147" s="223"/>
      <c r="AC147" s="223"/>
    </row>
    <row r="148" spans="2:29" s="224" customFormat="1" ht="14.25">
      <c r="B148" s="244" t="s">
        <v>437</v>
      </c>
      <c r="C148" s="99" t="s">
        <v>100</v>
      </c>
      <c r="D148" s="99" t="s">
        <v>287</v>
      </c>
      <c r="E148" s="99" t="s">
        <v>487</v>
      </c>
      <c r="F148" s="223">
        <f t="shared" si="14"/>
        <v>0.7</v>
      </c>
      <c r="G148" s="223"/>
      <c r="H148" s="242">
        <v>0.7</v>
      </c>
      <c r="I148" s="223"/>
      <c r="J148" s="223"/>
      <c r="K148" s="223"/>
      <c r="L148" s="223">
        <f t="shared" si="15"/>
        <v>0.3</v>
      </c>
      <c r="M148" s="223"/>
      <c r="N148" s="242">
        <v>0.3</v>
      </c>
      <c r="O148" s="223"/>
      <c r="P148" s="223"/>
      <c r="Q148" s="223"/>
      <c r="R148" s="223">
        <f t="shared" si="16"/>
        <v>42.85714285714286</v>
      </c>
      <c r="S148" s="223"/>
      <c r="T148" s="223">
        <f t="shared" si="17"/>
        <v>42.85714285714286</v>
      </c>
      <c r="U148" s="223"/>
      <c r="V148" s="223"/>
      <c r="W148" s="223"/>
      <c r="X148" s="223">
        <f t="shared" si="12"/>
        <v>0.39999999999999997</v>
      </c>
      <c r="Y148" s="223"/>
      <c r="Z148" s="223">
        <f t="shared" si="13"/>
        <v>0.39999999999999997</v>
      </c>
      <c r="AA148" s="223"/>
      <c r="AB148" s="223"/>
      <c r="AC148" s="223"/>
    </row>
    <row r="149" spans="2:29" s="224" customFormat="1" ht="28.5">
      <c r="B149" s="219" t="s">
        <v>178</v>
      </c>
      <c r="C149" s="99" t="s">
        <v>101</v>
      </c>
      <c r="D149" s="99"/>
      <c r="E149" s="99"/>
      <c r="F149" s="223">
        <f t="shared" si="14"/>
        <v>3476</v>
      </c>
      <c r="G149" s="223">
        <f>G150</f>
        <v>911.5</v>
      </c>
      <c r="H149" s="223">
        <f>H150</f>
        <v>2564.5</v>
      </c>
      <c r="I149" s="223"/>
      <c r="J149" s="223"/>
      <c r="K149" s="223"/>
      <c r="L149" s="223">
        <f t="shared" si="15"/>
        <v>1605.9</v>
      </c>
      <c r="M149" s="223">
        <f>M150</f>
        <v>408.2</v>
      </c>
      <c r="N149" s="223">
        <f>N150</f>
        <v>1197.7</v>
      </c>
      <c r="O149" s="223"/>
      <c r="P149" s="223"/>
      <c r="Q149" s="223"/>
      <c r="R149" s="223">
        <f t="shared" si="16"/>
        <v>46.199654775604145</v>
      </c>
      <c r="S149" s="223">
        <f>M149/G149*100</f>
        <v>44.78332419089413</v>
      </c>
      <c r="T149" s="223">
        <f t="shared" si="17"/>
        <v>46.70306102554104</v>
      </c>
      <c r="U149" s="223"/>
      <c r="V149" s="223"/>
      <c r="W149" s="223"/>
      <c r="X149" s="223">
        <f t="shared" si="12"/>
        <v>1870.1</v>
      </c>
      <c r="Y149" s="223">
        <f>G149-M149</f>
        <v>503.3</v>
      </c>
      <c r="Z149" s="223">
        <f t="shared" si="13"/>
        <v>1366.8</v>
      </c>
      <c r="AA149" s="223"/>
      <c r="AB149" s="223"/>
      <c r="AC149" s="223"/>
    </row>
    <row r="150" spans="2:29" s="224" customFormat="1" ht="28.5">
      <c r="B150" s="219" t="s">
        <v>8</v>
      </c>
      <c r="C150" s="99" t="s">
        <v>101</v>
      </c>
      <c r="D150" s="99" t="s">
        <v>9</v>
      </c>
      <c r="E150" s="99"/>
      <c r="F150" s="223">
        <f t="shared" si="14"/>
        <v>3476</v>
      </c>
      <c r="G150" s="223">
        <f>G151</f>
        <v>911.5</v>
      </c>
      <c r="H150" s="223">
        <f>H151</f>
        <v>2564.5</v>
      </c>
      <c r="I150" s="223"/>
      <c r="J150" s="223"/>
      <c r="K150" s="223"/>
      <c r="L150" s="223">
        <f t="shared" si="15"/>
        <v>1605.9</v>
      </c>
      <c r="M150" s="223">
        <f>M151</f>
        <v>408.2</v>
      </c>
      <c r="N150" s="223">
        <f>N151</f>
        <v>1197.7</v>
      </c>
      <c r="O150" s="223"/>
      <c r="P150" s="223"/>
      <c r="Q150" s="223"/>
      <c r="R150" s="223">
        <f t="shared" si="16"/>
        <v>46.199654775604145</v>
      </c>
      <c r="S150" s="223">
        <f>M150/G150*100</f>
        <v>44.78332419089413</v>
      </c>
      <c r="T150" s="223">
        <f t="shared" si="17"/>
        <v>46.70306102554104</v>
      </c>
      <c r="U150" s="223"/>
      <c r="V150" s="223"/>
      <c r="W150" s="223"/>
      <c r="X150" s="223">
        <f aca="true" t="shared" si="18" ref="X150:X221">F150-L150</f>
        <v>1870.1</v>
      </c>
      <c r="Y150" s="223">
        <f>G150-M150</f>
        <v>503.3</v>
      </c>
      <c r="Z150" s="223">
        <f aca="true" t="shared" si="19" ref="Z150:Z221">H150-N150</f>
        <v>1366.8</v>
      </c>
      <c r="AA150" s="223"/>
      <c r="AB150" s="223"/>
      <c r="AC150" s="223"/>
    </row>
    <row r="151" spans="2:29" s="224" customFormat="1" ht="14.25">
      <c r="B151" s="219" t="s">
        <v>439</v>
      </c>
      <c r="C151" s="99" t="s">
        <v>101</v>
      </c>
      <c r="D151" s="99" t="s">
        <v>9</v>
      </c>
      <c r="E151" s="99" t="s">
        <v>489</v>
      </c>
      <c r="F151" s="223">
        <f t="shared" si="14"/>
        <v>3476</v>
      </c>
      <c r="G151" s="223">
        <v>911.5</v>
      </c>
      <c r="H151" s="223">
        <v>2564.5</v>
      </c>
      <c r="I151" s="223"/>
      <c r="J151" s="223"/>
      <c r="K151" s="223"/>
      <c r="L151" s="223">
        <f t="shared" si="15"/>
        <v>1605.9</v>
      </c>
      <c r="M151" s="223">
        <v>408.2</v>
      </c>
      <c r="N151" s="223">
        <v>1197.7</v>
      </c>
      <c r="O151" s="223"/>
      <c r="P151" s="223"/>
      <c r="Q151" s="223"/>
      <c r="R151" s="223">
        <f t="shared" si="16"/>
        <v>46.199654775604145</v>
      </c>
      <c r="S151" s="223">
        <f>M151/G151*100</f>
        <v>44.78332419089413</v>
      </c>
      <c r="T151" s="223">
        <f t="shared" si="17"/>
        <v>46.70306102554104</v>
      </c>
      <c r="U151" s="223"/>
      <c r="V151" s="223"/>
      <c r="W151" s="223"/>
      <c r="X151" s="223">
        <f t="shared" si="18"/>
        <v>1870.1</v>
      </c>
      <c r="Y151" s="223">
        <f>G151-M151</f>
        <v>503.3</v>
      </c>
      <c r="Z151" s="223">
        <f t="shared" si="19"/>
        <v>1366.8</v>
      </c>
      <c r="AA151" s="223"/>
      <c r="AB151" s="223"/>
      <c r="AC151" s="223"/>
    </row>
    <row r="152" spans="2:29" s="224" customFormat="1" ht="28.5">
      <c r="B152" s="219" t="s">
        <v>179</v>
      </c>
      <c r="C152" s="99" t="s">
        <v>102</v>
      </c>
      <c r="D152" s="99"/>
      <c r="E152" s="99"/>
      <c r="F152" s="223">
        <f>H152+I152+J152+G152</f>
        <v>4233.5</v>
      </c>
      <c r="G152" s="223">
        <f>G153+G155+G157</f>
        <v>1544.8</v>
      </c>
      <c r="H152" s="223">
        <f>H153+H155+H157</f>
        <v>2688.7</v>
      </c>
      <c r="I152" s="223"/>
      <c r="J152" s="223"/>
      <c r="K152" s="223"/>
      <c r="L152" s="223">
        <f>N152+O152+P152+M152</f>
        <v>1806.4</v>
      </c>
      <c r="M152" s="223">
        <f>M153+M155+M157</f>
        <v>728.2</v>
      </c>
      <c r="N152" s="223">
        <f>N153+N155+N157</f>
        <v>1078.2</v>
      </c>
      <c r="O152" s="223"/>
      <c r="P152" s="223"/>
      <c r="Q152" s="223"/>
      <c r="R152" s="223">
        <f t="shared" si="16"/>
        <v>42.669186252509746</v>
      </c>
      <c r="S152" s="223">
        <f>M152/G152*100</f>
        <v>47.1387881926463</v>
      </c>
      <c r="T152" s="223">
        <f t="shared" si="17"/>
        <v>40.101164131364605</v>
      </c>
      <c r="U152" s="223"/>
      <c r="V152" s="223"/>
      <c r="W152" s="223"/>
      <c r="X152" s="223">
        <f t="shared" si="18"/>
        <v>2427.1</v>
      </c>
      <c r="Y152" s="223">
        <f>G152-M152</f>
        <v>816.5999999999999</v>
      </c>
      <c r="Z152" s="223">
        <f t="shared" si="19"/>
        <v>1610.4999999999998</v>
      </c>
      <c r="AA152" s="223"/>
      <c r="AB152" s="223"/>
      <c r="AC152" s="223"/>
    </row>
    <row r="153" spans="2:29" s="224" customFormat="1" ht="57">
      <c r="B153" s="219" t="s">
        <v>517</v>
      </c>
      <c r="C153" s="99" t="s">
        <v>102</v>
      </c>
      <c r="D153" s="99" t="s">
        <v>347</v>
      </c>
      <c r="E153" s="99"/>
      <c r="F153" s="223">
        <f>H153+I153+J153+G153</f>
        <v>3755.3</v>
      </c>
      <c r="G153" s="223">
        <f>G154</f>
        <v>1092.3</v>
      </c>
      <c r="H153" s="223">
        <f>H154</f>
        <v>2663</v>
      </c>
      <c r="I153" s="223"/>
      <c r="J153" s="223"/>
      <c r="K153" s="223"/>
      <c r="L153" s="223">
        <f aca="true" t="shared" si="20" ref="L153:L158">N153+O153+P153+M153</f>
        <v>1527.5</v>
      </c>
      <c r="M153" s="223">
        <f>M154</f>
        <v>473.1</v>
      </c>
      <c r="N153" s="223">
        <f>N154</f>
        <v>1054.4</v>
      </c>
      <c r="O153" s="223"/>
      <c r="P153" s="223"/>
      <c r="Q153" s="223"/>
      <c r="R153" s="223">
        <f t="shared" si="16"/>
        <v>40.675844806007504</v>
      </c>
      <c r="S153" s="223">
        <f>M153/G153*100</f>
        <v>43.31227684702005</v>
      </c>
      <c r="T153" s="223">
        <f t="shared" si="17"/>
        <v>39.59444235824259</v>
      </c>
      <c r="U153" s="223"/>
      <c r="V153" s="223"/>
      <c r="W153" s="223"/>
      <c r="X153" s="223">
        <f t="shared" si="18"/>
        <v>2227.8</v>
      </c>
      <c r="Y153" s="223">
        <f>G153-M153</f>
        <v>619.1999999999999</v>
      </c>
      <c r="Z153" s="223">
        <f t="shared" si="19"/>
        <v>1608.6</v>
      </c>
      <c r="AA153" s="223"/>
      <c r="AB153" s="223"/>
      <c r="AC153" s="223"/>
    </row>
    <row r="154" spans="2:29" s="224" customFormat="1" ht="14.25">
      <c r="B154" s="219" t="s">
        <v>439</v>
      </c>
      <c r="C154" s="99" t="s">
        <v>102</v>
      </c>
      <c r="D154" s="99" t="s">
        <v>347</v>
      </c>
      <c r="E154" s="99" t="s">
        <v>489</v>
      </c>
      <c r="F154" s="223">
        <f>H154+I154+J154+G154</f>
        <v>3755.3</v>
      </c>
      <c r="G154" s="223">
        <v>1092.3</v>
      </c>
      <c r="H154" s="242">
        <v>2663</v>
      </c>
      <c r="I154" s="223"/>
      <c r="J154" s="223"/>
      <c r="K154" s="223"/>
      <c r="L154" s="223">
        <f t="shared" si="20"/>
        <v>1527.5</v>
      </c>
      <c r="M154" s="223">
        <v>473.1</v>
      </c>
      <c r="N154" s="242">
        <v>1054.4</v>
      </c>
      <c r="O154" s="223"/>
      <c r="P154" s="223"/>
      <c r="Q154" s="223"/>
      <c r="R154" s="223">
        <f t="shared" si="16"/>
        <v>40.675844806007504</v>
      </c>
      <c r="S154" s="223">
        <f>M154/G154*100</f>
        <v>43.31227684702005</v>
      </c>
      <c r="T154" s="223">
        <f t="shared" si="17"/>
        <v>39.59444235824259</v>
      </c>
      <c r="U154" s="223"/>
      <c r="V154" s="223"/>
      <c r="W154" s="223"/>
      <c r="X154" s="223">
        <f t="shared" si="18"/>
        <v>2227.8</v>
      </c>
      <c r="Y154" s="223">
        <f>G154-M154</f>
        <v>619.1999999999999</v>
      </c>
      <c r="Z154" s="223">
        <f t="shared" si="19"/>
        <v>1608.6</v>
      </c>
      <c r="AA154" s="223"/>
      <c r="AB154" s="223"/>
      <c r="AC154" s="223"/>
    </row>
    <row r="155" spans="2:29" s="224" customFormat="1" ht="28.5">
      <c r="B155" s="236" t="s">
        <v>524</v>
      </c>
      <c r="C155" s="99" t="s">
        <v>102</v>
      </c>
      <c r="D155" s="99" t="s">
        <v>525</v>
      </c>
      <c r="E155" s="99"/>
      <c r="F155" s="223">
        <f>H155+I155+J155+G155</f>
        <v>470.7</v>
      </c>
      <c r="G155" s="223">
        <f>G156</f>
        <v>445</v>
      </c>
      <c r="H155" s="223">
        <f>H156</f>
        <v>25.7</v>
      </c>
      <c r="I155" s="223"/>
      <c r="J155" s="223"/>
      <c r="K155" s="223"/>
      <c r="L155" s="223">
        <f t="shared" si="20"/>
        <v>271.4</v>
      </c>
      <c r="M155" s="223">
        <f>M156</f>
        <v>247.6</v>
      </c>
      <c r="N155" s="223">
        <f>N156</f>
        <v>23.8</v>
      </c>
      <c r="O155" s="223"/>
      <c r="P155" s="223"/>
      <c r="Q155" s="223"/>
      <c r="R155" s="223">
        <f t="shared" si="16"/>
        <v>57.658806033567025</v>
      </c>
      <c r="S155" s="223">
        <f>M155/G155*100</f>
        <v>55.640449438202246</v>
      </c>
      <c r="T155" s="223">
        <f t="shared" si="17"/>
        <v>92.60700389105058</v>
      </c>
      <c r="U155" s="223"/>
      <c r="V155" s="223"/>
      <c r="W155" s="223"/>
      <c r="X155" s="223">
        <f t="shared" si="18"/>
        <v>199.3</v>
      </c>
      <c r="Y155" s="223">
        <f>G155-M155</f>
        <v>197.4</v>
      </c>
      <c r="Z155" s="223">
        <f t="shared" si="19"/>
        <v>1.8999999999999986</v>
      </c>
      <c r="AA155" s="223"/>
      <c r="AB155" s="223"/>
      <c r="AC155" s="223"/>
    </row>
    <row r="156" spans="2:29" s="224" customFormat="1" ht="14.25">
      <c r="B156" s="219" t="s">
        <v>439</v>
      </c>
      <c r="C156" s="99" t="s">
        <v>102</v>
      </c>
      <c r="D156" s="99" t="s">
        <v>525</v>
      </c>
      <c r="E156" s="99" t="s">
        <v>489</v>
      </c>
      <c r="F156" s="223">
        <f>H156+I156+J156+G156</f>
        <v>470.7</v>
      </c>
      <c r="G156" s="223">
        <v>445</v>
      </c>
      <c r="H156" s="223">
        <v>25.7</v>
      </c>
      <c r="I156" s="223"/>
      <c r="J156" s="223"/>
      <c r="K156" s="223"/>
      <c r="L156" s="223">
        <f t="shared" si="20"/>
        <v>271.4</v>
      </c>
      <c r="M156" s="223">
        <v>247.6</v>
      </c>
      <c r="N156" s="223">
        <v>23.8</v>
      </c>
      <c r="O156" s="223"/>
      <c r="P156" s="223"/>
      <c r="Q156" s="223"/>
      <c r="R156" s="223">
        <f t="shared" si="16"/>
        <v>57.658806033567025</v>
      </c>
      <c r="S156" s="223">
        <f>M156/G156*100</f>
        <v>55.640449438202246</v>
      </c>
      <c r="T156" s="223">
        <f t="shared" si="17"/>
        <v>92.60700389105058</v>
      </c>
      <c r="U156" s="223"/>
      <c r="V156" s="223"/>
      <c r="W156" s="223"/>
      <c r="X156" s="223">
        <f t="shared" si="18"/>
        <v>199.3</v>
      </c>
      <c r="Y156" s="223">
        <f>G156-M156</f>
        <v>197.4</v>
      </c>
      <c r="Z156" s="223">
        <f t="shared" si="19"/>
        <v>1.8999999999999986</v>
      </c>
      <c r="AA156" s="223"/>
      <c r="AB156" s="223"/>
      <c r="AC156" s="223"/>
    </row>
    <row r="157" spans="2:29" s="224" customFormat="1" ht="14.25">
      <c r="B157" s="236" t="s">
        <v>529</v>
      </c>
      <c r="C157" s="99" t="s">
        <v>102</v>
      </c>
      <c r="D157" s="99" t="s">
        <v>287</v>
      </c>
      <c r="E157" s="99"/>
      <c r="F157" s="223">
        <f>H157+I157+J157+G157</f>
        <v>7.5</v>
      </c>
      <c r="G157" s="223">
        <f>G158</f>
        <v>7.5</v>
      </c>
      <c r="H157" s="223"/>
      <c r="I157" s="223"/>
      <c r="J157" s="223"/>
      <c r="K157" s="223"/>
      <c r="L157" s="223">
        <f>N157+O157+P157+M157</f>
        <v>7.5</v>
      </c>
      <c r="M157" s="223">
        <f>M158</f>
        <v>7.5</v>
      </c>
      <c r="N157" s="223"/>
      <c r="O157" s="223"/>
      <c r="P157" s="223"/>
      <c r="Q157" s="223"/>
      <c r="R157" s="223">
        <f t="shared" si="16"/>
        <v>100</v>
      </c>
      <c r="S157" s="223">
        <f>M157/G157*100</f>
        <v>100</v>
      </c>
      <c r="T157" s="223"/>
      <c r="U157" s="223"/>
      <c r="V157" s="223"/>
      <c r="W157" s="223"/>
      <c r="X157" s="223">
        <f>F157-L157</f>
        <v>0</v>
      </c>
      <c r="Y157" s="223">
        <f>G157-M157</f>
        <v>0</v>
      </c>
      <c r="Z157" s="223"/>
      <c r="AA157" s="223"/>
      <c r="AB157" s="223"/>
      <c r="AC157" s="223"/>
    </row>
    <row r="158" spans="2:29" s="224" customFormat="1" ht="14.25">
      <c r="B158" s="219" t="s">
        <v>439</v>
      </c>
      <c r="C158" s="99" t="s">
        <v>102</v>
      </c>
      <c r="D158" s="99" t="s">
        <v>287</v>
      </c>
      <c r="E158" s="99" t="s">
        <v>489</v>
      </c>
      <c r="F158" s="223">
        <f>H158+I158+J158+G158</f>
        <v>7.5</v>
      </c>
      <c r="G158" s="223">
        <v>7.5</v>
      </c>
      <c r="H158" s="223"/>
      <c r="I158" s="223"/>
      <c r="J158" s="223"/>
      <c r="K158" s="223"/>
      <c r="L158" s="223">
        <f t="shared" si="20"/>
        <v>7.5</v>
      </c>
      <c r="M158" s="223">
        <v>7.5</v>
      </c>
      <c r="N158" s="223"/>
      <c r="O158" s="223"/>
      <c r="P158" s="223"/>
      <c r="Q158" s="223"/>
      <c r="R158" s="223">
        <f t="shared" si="16"/>
        <v>100</v>
      </c>
      <c r="S158" s="223">
        <f>M158/G158*100</f>
        <v>100</v>
      </c>
      <c r="T158" s="223"/>
      <c r="U158" s="223"/>
      <c r="V158" s="223"/>
      <c r="W158" s="223"/>
      <c r="X158" s="223">
        <f>F158-L158</f>
        <v>0</v>
      </c>
      <c r="Y158" s="223">
        <f>G158-M158</f>
        <v>0</v>
      </c>
      <c r="Z158" s="223"/>
      <c r="AA158" s="223"/>
      <c r="AB158" s="223"/>
      <c r="AC158" s="223"/>
    </row>
    <row r="159" spans="2:29" s="224" customFormat="1" ht="42.75">
      <c r="B159" s="219" t="s">
        <v>180</v>
      </c>
      <c r="C159" s="99" t="s">
        <v>103</v>
      </c>
      <c r="D159" s="99"/>
      <c r="E159" s="99"/>
      <c r="F159" s="223">
        <f t="shared" si="14"/>
        <v>2040</v>
      </c>
      <c r="G159" s="223"/>
      <c r="H159" s="223">
        <f>H160</f>
        <v>2040</v>
      </c>
      <c r="I159" s="223"/>
      <c r="J159" s="223"/>
      <c r="K159" s="223"/>
      <c r="L159" s="223">
        <f t="shared" si="15"/>
        <v>958.2</v>
      </c>
      <c r="M159" s="223"/>
      <c r="N159" s="223">
        <f>N160</f>
        <v>958.2</v>
      </c>
      <c r="O159" s="223"/>
      <c r="P159" s="223"/>
      <c r="Q159" s="223"/>
      <c r="R159" s="223">
        <f t="shared" si="16"/>
        <v>46.970588235294116</v>
      </c>
      <c r="S159" s="223"/>
      <c r="T159" s="223">
        <f t="shared" si="17"/>
        <v>46.970588235294116</v>
      </c>
      <c r="U159" s="223"/>
      <c r="V159" s="223"/>
      <c r="W159" s="223"/>
      <c r="X159" s="223">
        <f t="shared" si="18"/>
        <v>1081.8</v>
      </c>
      <c r="Y159" s="223"/>
      <c r="Z159" s="223">
        <f t="shared" si="19"/>
        <v>1081.8</v>
      </c>
      <c r="AA159" s="223"/>
      <c r="AB159" s="223"/>
      <c r="AC159" s="223"/>
    </row>
    <row r="160" spans="2:29" s="224" customFormat="1" ht="14.25">
      <c r="B160" s="219" t="s">
        <v>60</v>
      </c>
      <c r="C160" s="99" t="s">
        <v>103</v>
      </c>
      <c r="D160" s="99" t="s">
        <v>104</v>
      </c>
      <c r="E160" s="99"/>
      <c r="F160" s="223">
        <f t="shared" si="14"/>
        <v>2040</v>
      </c>
      <c r="G160" s="223"/>
      <c r="H160" s="223">
        <f>H161</f>
        <v>2040</v>
      </c>
      <c r="I160" s="223"/>
      <c r="J160" s="223"/>
      <c r="K160" s="223"/>
      <c r="L160" s="223">
        <f t="shared" si="15"/>
        <v>958.2</v>
      </c>
      <c r="M160" s="223"/>
      <c r="N160" s="223">
        <f>N161</f>
        <v>958.2</v>
      </c>
      <c r="O160" s="223"/>
      <c r="P160" s="223"/>
      <c r="Q160" s="223"/>
      <c r="R160" s="223">
        <f t="shared" si="16"/>
        <v>46.970588235294116</v>
      </c>
      <c r="S160" s="223"/>
      <c r="T160" s="223">
        <f t="shared" si="17"/>
        <v>46.970588235294116</v>
      </c>
      <c r="U160" s="223"/>
      <c r="V160" s="223"/>
      <c r="W160" s="223"/>
      <c r="X160" s="223">
        <f t="shared" si="18"/>
        <v>1081.8</v>
      </c>
      <c r="Y160" s="223"/>
      <c r="Z160" s="223">
        <f t="shared" si="19"/>
        <v>1081.8</v>
      </c>
      <c r="AA160" s="223"/>
      <c r="AB160" s="223"/>
      <c r="AC160" s="223"/>
    </row>
    <row r="161" spans="2:29" s="224" customFormat="1" ht="14.25">
      <c r="B161" s="219" t="s">
        <v>451</v>
      </c>
      <c r="C161" s="99" t="s">
        <v>103</v>
      </c>
      <c r="D161" s="99" t="s">
        <v>104</v>
      </c>
      <c r="E161" s="99" t="s">
        <v>491</v>
      </c>
      <c r="F161" s="223">
        <f aca="true" t="shared" si="21" ref="F161:F236">H161+I161+J161+G161</f>
        <v>2040</v>
      </c>
      <c r="G161" s="223"/>
      <c r="H161" s="223">
        <v>2040</v>
      </c>
      <c r="I161" s="223"/>
      <c r="J161" s="223"/>
      <c r="K161" s="223"/>
      <c r="L161" s="223">
        <f aca="true" t="shared" si="22" ref="L161:L236">N161+O161+P161+M161</f>
        <v>958.2</v>
      </c>
      <c r="M161" s="223"/>
      <c r="N161" s="223">
        <v>958.2</v>
      </c>
      <c r="O161" s="223"/>
      <c r="P161" s="223"/>
      <c r="Q161" s="223"/>
      <c r="R161" s="223">
        <f t="shared" si="16"/>
        <v>46.970588235294116</v>
      </c>
      <c r="S161" s="223"/>
      <c r="T161" s="223">
        <f t="shared" si="17"/>
        <v>46.970588235294116</v>
      </c>
      <c r="U161" s="223"/>
      <c r="V161" s="223"/>
      <c r="W161" s="223"/>
      <c r="X161" s="223">
        <f t="shared" si="18"/>
        <v>1081.8</v>
      </c>
      <c r="Y161" s="223"/>
      <c r="Z161" s="223">
        <f t="shared" si="19"/>
        <v>1081.8</v>
      </c>
      <c r="AA161" s="223"/>
      <c r="AB161" s="223"/>
      <c r="AC161" s="223"/>
    </row>
    <row r="162" spans="2:29" s="224" customFormat="1" ht="28.5">
      <c r="B162" s="219" t="s">
        <v>181</v>
      </c>
      <c r="C162" s="101" t="s">
        <v>105</v>
      </c>
      <c r="D162" s="99"/>
      <c r="E162" s="99"/>
      <c r="F162" s="223">
        <f t="shared" si="21"/>
        <v>102</v>
      </c>
      <c r="G162" s="223"/>
      <c r="H162" s="223">
        <f>H163</f>
        <v>102</v>
      </c>
      <c r="I162" s="223"/>
      <c r="J162" s="223"/>
      <c r="K162" s="223"/>
      <c r="L162" s="223">
        <f t="shared" si="22"/>
        <v>68.7</v>
      </c>
      <c r="M162" s="223"/>
      <c r="N162" s="223">
        <f>N163</f>
        <v>68.7</v>
      </c>
      <c r="O162" s="223"/>
      <c r="P162" s="223"/>
      <c r="Q162" s="223"/>
      <c r="R162" s="223">
        <f t="shared" si="16"/>
        <v>67.3529411764706</v>
      </c>
      <c r="S162" s="223"/>
      <c r="T162" s="223">
        <f t="shared" si="17"/>
        <v>67.3529411764706</v>
      </c>
      <c r="U162" s="223"/>
      <c r="V162" s="223"/>
      <c r="W162" s="223"/>
      <c r="X162" s="223">
        <f t="shared" si="18"/>
        <v>33.3</v>
      </c>
      <c r="Y162" s="223"/>
      <c r="Z162" s="223">
        <f t="shared" si="19"/>
        <v>33.3</v>
      </c>
      <c r="AA162" s="223"/>
      <c r="AB162" s="223"/>
      <c r="AC162" s="223"/>
    </row>
    <row r="163" spans="2:29" s="224" customFormat="1" ht="28.5">
      <c r="B163" s="219" t="s">
        <v>8</v>
      </c>
      <c r="C163" s="101" t="s">
        <v>105</v>
      </c>
      <c r="D163" s="99" t="s">
        <v>9</v>
      </c>
      <c r="E163" s="99"/>
      <c r="F163" s="223">
        <f t="shared" si="21"/>
        <v>102</v>
      </c>
      <c r="G163" s="223"/>
      <c r="H163" s="223">
        <f>H164</f>
        <v>102</v>
      </c>
      <c r="I163" s="223"/>
      <c r="J163" s="223"/>
      <c r="K163" s="223"/>
      <c r="L163" s="223">
        <f t="shared" si="22"/>
        <v>68.7</v>
      </c>
      <c r="M163" s="223"/>
      <c r="N163" s="223">
        <f>N164</f>
        <v>68.7</v>
      </c>
      <c r="O163" s="223"/>
      <c r="P163" s="223"/>
      <c r="Q163" s="223"/>
      <c r="R163" s="223">
        <f t="shared" si="16"/>
        <v>67.3529411764706</v>
      </c>
      <c r="S163" s="223"/>
      <c r="T163" s="223">
        <f t="shared" si="17"/>
        <v>67.3529411764706</v>
      </c>
      <c r="U163" s="223"/>
      <c r="V163" s="223"/>
      <c r="W163" s="223"/>
      <c r="X163" s="223">
        <f t="shared" si="18"/>
        <v>33.3</v>
      </c>
      <c r="Y163" s="223"/>
      <c r="Z163" s="223">
        <f t="shared" si="19"/>
        <v>33.3</v>
      </c>
      <c r="AA163" s="223"/>
      <c r="AB163" s="223"/>
      <c r="AC163" s="223"/>
    </row>
    <row r="164" spans="2:29" s="224" customFormat="1" ht="14.25">
      <c r="B164" s="219" t="s">
        <v>445</v>
      </c>
      <c r="C164" s="101" t="s">
        <v>105</v>
      </c>
      <c r="D164" s="99">
        <v>600</v>
      </c>
      <c r="E164" s="99" t="s">
        <v>492</v>
      </c>
      <c r="F164" s="223">
        <f t="shared" si="21"/>
        <v>102</v>
      </c>
      <c r="G164" s="223"/>
      <c r="H164" s="223">
        <v>102</v>
      </c>
      <c r="I164" s="223"/>
      <c r="J164" s="223"/>
      <c r="K164" s="223"/>
      <c r="L164" s="223">
        <f t="shared" si="22"/>
        <v>68.7</v>
      </c>
      <c r="M164" s="223"/>
      <c r="N164" s="223">
        <v>68.7</v>
      </c>
      <c r="O164" s="223"/>
      <c r="P164" s="223"/>
      <c r="Q164" s="223"/>
      <c r="R164" s="223">
        <f t="shared" si="16"/>
        <v>67.3529411764706</v>
      </c>
      <c r="S164" s="223"/>
      <c r="T164" s="223">
        <f t="shared" si="17"/>
        <v>67.3529411764706</v>
      </c>
      <c r="U164" s="223"/>
      <c r="V164" s="223"/>
      <c r="W164" s="223"/>
      <c r="X164" s="223">
        <f t="shared" si="18"/>
        <v>33.3</v>
      </c>
      <c r="Y164" s="223"/>
      <c r="Z164" s="223">
        <f t="shared" si="19"/>
        <v>33.3</v>
      </c>
      <c r="AA164" s="223"/>
      <c r="AB164" s="223"/>
      <c r="AC164" s="223"/>
    </row>
    <row r="165" spans="2:29" s="224" customFormat="1" ht="28.5">
      <c r="B165" s="219" t="s">
        <v>191</v>
      </c>
      <c r="C165" s="99" t="s">
        <v>121</v>
      </c>
      <c r="D165" s="99"/>
      <c r="E165" s="99"/>
      <c r="F165" s="223">
        <f t="shared" si="21"/>
        <v>1280.6</v>
      </c>
      <c r="G165" s="223"/>
      <c r="H165" s="223">
        <f>H166</f>
        <v>1280.6</v>
      </c>
      <c r="I165" s="223"/>
      <c r="J165" s="223"/>
      <c r="K165" s="223"/>
      <c r="L165" s="223">
        <f t="shared" si="22"/>
        <v>648.8</v>
      </c>
      <c r="M165" s="223"/>
      <c r="N165" s="223">
        <f>N166</f>
        <v>648.8</v>
      </c>
      <c r="O165" s="223"/>
      <c r="P165" s="223"/>
      <c r="Q165" s="223"/>
      <c r="R165" s="223">
        <f t="shared" si="16"/>
        <v>50.663751366546926</v>
      </c>
      <c r="S165" s="223"/>
      <c r="T165" s="223">
        <f t="shared" si="17"/>
        <v>50.663751366546926</v>
      </c>
      <c r="U165" s="223"/>
      <c r="V165" s="223"/>
      <c r="W165" s="223"/>
      <c r="X165" s="223">
        <f t="shared" si="18"/>
        <v>631.8</v>
      </c>
      <c r="Y165" s="223"/>
      <c r="Z165" s="223">
        <f t="shared" si="19"/>
        <v>631.8</v>
      </c>
      <c r="AA165" s="223"/>
      <c r="AB165" s="223"/>
      <c r="AC165" s="223"/>
    </row>
    <row r="166" spans="2:29" s="224" customFormat="1" ht="14.25">
      <c r="B166" s="238" t="s">
        <v>380</v>
      </c>
      <c r="C166" s="99" t="s">
        <v>121</v>
      </c>
      <c r="D166" s="99" t="s">
        <v>1</v>
      </c>
      <c r="E166" s="99"/>
      <c r="F166" s="223">
        <f t="shared" si="21"/>
        <v>1280.6</v>
      </c>
      <c r="G166" s="223"/>
      <c r="H166" s="223">
        <f>H167</f>
        <v>1280.6</v>
      </c>
      <c r="I166" s="223"/>
      <c r="J166" s="223"/>
      <c r="K166" s="223"/>
      <c r="L166" s="223">
        <f t="shared" si="22"/>
        <v>648.8</v>
      </c>
      <c r="M166" s="223"/>
      <c r="N166" s="223">
        <f>N167</f>
        <v>648.8</v>
      </c>
      <c r="O166" s="223"/>
      <c r="P166" s="223"/>
      <c r="Q166" s="223"/>
      <c r="R166" s="223">
        <f t="shared" si="16"/>
        <v>50.663751366546926</v>
      </c>
      <c r="S166" s="223"/>
      <c r="T166" s="223">
        <f t="shared" si="17"/>
        <v>50.663751366546926</v>
      </c>
      <c r="U166" s="223"/>
      <c r="V166" s="223"/>
      <c r="W166" s="223"/>
      <c r="X166" s="223">
        <f t="shared" si="18"/>
        <v>631.8</v>
      </c>
      <c r="Y166" s="223"/>
      <c r="Z166" s="223">
        <f t="shared" si="19"/>
        <v>631.8</v>
      </c>
      <c r="AA166" s="223"/>
      <c r="AB166" s="223"/>
      <c r="AC166" s="223"/>
    </row>
    <row r="167" spans="2:29" s="224" customFormat="1" ht="14.25">
      <c r="B167" s="219" t="s">
        <v>464</v>
      </c>
      <c r="C167" s="99" t="s">
        <v>121</v>
      </c>
      <c r="D167" s="99" t="s">
        <v>1</v>
      </c>
      <c r="E167" s="99" t="s">
        <v>463</v>
      </c>
      <c r="F167" s="223">
        <f t="shared" si="21"/>
        <v>1280.6</v>
      </c>
      <c r="G167" s="223"/>
      <c r="H167" s="223">
        <v>1280.6</v>
      </c>
      <c r="I167" s="223"/>
      <c r="J167" s="223"/>
      <c r="K167" s="223"/>
      <c r="L167" s="223">
        <f t="shared" si="22"/>
        <v>648.8</v>
      </c>
      <c r="M167" s="223"/>
      <c r="N167" s="223">
        <v>648.8</v>
      </c>
      <c r="O167" s="223"/>
      <c r="P167" s="223"/>
      <c r="Q167" s="223"/>
      <c r="R167" s="223">
        <f t="shared" si="16"/>
        <v>50.663751366546926</v>
      </c>
      <c r="S167" s="223"/>
      <c r="T167" s="223">
        <f t="shared" si="17"/>
        <v>50.663751366546926</v>
      </c>
      <c r="U167" s="223"/>
      <c r="V167" s="223"/>
      <c r="W167" s="223"/>
      <c r="X167" s="223">
        <f t="shared" si="18"/>
        <v>631.8</v>
      </c>
      <c r="Y167" s="223"/>
      <c r="Z167" s="223">
        <f t="shared" si="19"/>
        <v>631.8</v>
      </c>
      <c r="AA167" s="223"/>
      <c r="AB167" s="223"/>
      <c r="AC167" s="223"/>
    </row>
    <row r="168" spans="2:29" s="224" customFormat="1" ht="28.5">
      <c r="B168" s="219" t="s">
        <v>189</v>
      </c>
      <c r="C168" s="99" t="s">
        <v>370</v>
      </c>
      <c r="D168" s="99"/>
      <c r="E168" s="99"/>
      <c r="F168" s="223">
        <f t="shared" si="21"/>
        <v>10.4</v>
      </c>
      <c r="G168" s="223"/>
      <c r="H168" s="223">
        <f>H169</f>
        <v>10.4</v>
      </c>
      <c r="I168" s="223"/>
      <c r="J168" s="223"/>
      <c r="K168" s="223"/>
      <c r="L168" s="223">
        <f t="shared" si="22"/>
        <v>6.9</v>
      </c>
      <c r="M168" s="223"/>
      <c r="N168" s="223">
        <f>N169</f>
        <v>6.9</v>
      </c>
      <c r="O168" s="223"/>
      <c r="P168" s="223"/>
      <c r="Q168" s="223"/>
      <c r="R168" s="223">
        <f t="shared" si="16"/>
        <v>66.34615384615384</v>
      </c>
      <c r="S168" s="223"/>
      <c r="T168" s="223">
        <f t="shared" si="17"/>
        <v>66.34615384615384</v>
      </c>
      <c r="U168" s="223"/>
      <c r="V168" s="223"/>
      <c r="W168" s="223"/>
      <c r="X168" s="223">
        <f t="shared" si="18"/>
        <v>3.5</v>
      </c>
      <c r="Y168" s="223"/>
      <c r="Z168" s="223">
        <f t="shared" si="19"/>
        <v>3.5</v>
      </c>
      <c r="AA168" s="223"/>
      <c r="AB168" s="223"/>
      <c r="AC168" s="223"/>
    </row>
    <row r="169" spans="2:29" s="224" customFormat="1" ht="14.25">
      <c r="B169" s="240" t="s">
        <v>118</v>
      </c>
      <c r="C169" s="99" t="s">
        <v>370</v>
      </c>
      <c r="D169" s="99" t="s">
        <v>119</v>
      </c>
      <c r="E169" s="99"/>
      <c r="F169" s="223">
        <f t="shared" si="21"/>
        <v>10.4</v>
      </c>
      <c r="G169" s="223"/>
      <c r="H169" s="223">
        <f>H170</f>
        <v>10.4</v>
      </c>
      <c r="I169" s="223"/>
      <c r="J169" s="223"/>
      <c r="K169" s="223"/>
      <c r="L169" s="223">
        <f t="shared" si="22"/>
        <v>6.9</v>
      </c>
      <c r="M169" s="223"/>
      <c r="N169" s="223">
        <f>N170</f>
        <v>6.9</v>
      </c>
      <c r="O169" s="223"/>
      <c r="P169" s="223"/>
      <c r="Q169" s="223"/>
      <c r="R169" s="223">
        <f t="shared" si="16"/>
        <v>66.34615384615384</v>
      </c>
      <c r="S169" s="223"/>
      <c r="T169" s="223">
        <f t="shared" si="17"/>
        <v>66.34615384615384</v>
      </c>
      <c r="U169" s="223"/>
      <c r="V169" s="223"/>
      <c r="W169" s="223"/>
      <c r="X169" s="223">
        <f t="shared" si="18"/>
        <v>3.5</v>
      </c>
      <c r="Y169" s="223"/>
      <c r="Z169" s="223">
        <f t="shared" si="19"/>
        <v>3.5</v>
      </c>
      <c r="AA169" s="223"/>
      <c r="AB169" s="223"/>
      <c r="AC169" s="223"/>
    </row>
    <row r="170" spans="2:29" s="224" customFormat="1" ht="14.25">
      <c r="B170" s="219" t="s">
        <v>226</v>
      </c>
      <c r="C170" s="99" t="s">
        <v>370</v>
      </c>
      <c r="D170" s="99" t="s">
        <v>119</v>
      </c>
      <c r="E170" s="99" t="s">
        <v>225</v>
      </c>
      <c r="F170" s="223">
        <f>H170+I170+J170+G170</f>
        <v>10.4</v>
      </c>
      <c r="G170" s="223"/>
      <c r="H170" s="223">
        <v>10.4</v>
      </c>
      <c r="I170" s="223"/>
      <c r="J170" s="223"/>
      <c r="K170" s="223"/>
      <c r="L170" s="223">
        <f t="shared" si="22"/>
        <v>6.9</v>
      </c>
      <c r="M170" s="223"/>
      <c r="N170" s="223">
        <v>6.9</v>
      </c>
      <c r="O170" s="223"/>
      <c r="P170" s="223"/>
      <c r="Q170" s="223"/>
      <c r="R170" s="223">
        <f t="shared" si="16"/>
        <v>66.34615384615384</v>
      </c>
      <c r="S170" s="223"/>
      <c r="T170" s="223">
        <f t="shared" si="17"/>
        <v>66.34615384615384</v>
      </c>
      <c r="U170" s="223"/>
      <c r="V170" s="223"/>
      <c r="W170" s="223"/>
      <c r="X170" s="223">
        <f t="shared" si="18"/>
        <v>3.5</v>
      </c>
      <c r="Y170" s="223"/>
      <c r="Z170" s="223">
        <f t="shared" si="19"/>
        <v>3.5</v>
      </c>
      <c r="AA170" s="223"/>
      <c r="AB170" s="223"/>
      <c r="AC170" s="223"/>
    </row>
    <row r="171" spans="2:29" s="224" customFormat="1" ht="57">
      <c r="B171" s="219" t="s">
        <v>32</v>
      </c>
      <c r="C171" s="220" t="s">
        <v>31</v>
      </c>
      <c r="D171" s="99"/>
      <c r="E171" s="99"/>
      <c r="F171" s="223">
        <f>H171+I171+J171+G171</f>
        <v>60</v>
      </c>
      <c r="G171" s="223"/>
      <c r="H171" s="223">
        <f>H172</f>
        <v>60</v>
      </c>
      <c r="I171" s="223"/>
      <c r="J171" s="223"/>
      <c r="K171" s="223"/>
      <c r="L171" s="223">
        <f t="shared" si="22"/>
        <v>0</v>
      </c>
      <c r="M171" s="223"/>
      <c r="N171" s="223">
        <f>N172</f>
        <v>0</v>
      </c>
      <c r="O171" s="223"/>
      <c r="P171" s="223"/>
      <c r="Q171" s="223"/>
      <c r="R171" s="223">
        <f t="shared" si="16"/>
        <v>0</v>
      </c>
      <c r="S171" s="223"/>
      <c r="T171" s="223">
        <f t="shared" si="17"/>
        <v>0</v>
      </c>
      <c r="U171" s="223"/>
      <c r="V171" s="223"/>
      <c r="W171" s="223"/>
      <c r="X171" s="223">
        <f t="shared" si="18"/>
        <v>60</v>
      </c>
      <c r="Y171" s="223"/>
      <c r="Z171" s="223">
        <f t="shared" si="19"/>
        <v>60</v>
      </c>
      <c r="AA171" s="223"/>
      <c r="AB171" s="223"/>
      <c r="AC171" s="223"/>
    </row>
    <row r="172" spans="2:29" s="224" customFormat="1" ht="28.5">
      <c r="B172" s="219" t="s">
        <v>8</v>
      </c>
      <c r="C172" s="220" t="s">
        <v>31</v>
      </c>
      <c r="D172" s="99" t="s">
        <v>9</v>
      </c>
      <c r="E172" s="99"/>
      <c r="F172" s="223">
        <f>H172+I172+J172+G172</f>
        <v>60</v>
      </c>
      <c r="G172" s="223"/>
      <c r="H172" s="223">
        <f>H173</f>
        <v>60</v>
      </c>
      <c r="I172" s="223"/>
      <c r="J172" s="223"/>
      <c r="K172" s="223"/>
      <c r="L172" s="223">
        <f t="shared" si="22"/>
        <v>0</v>
      </c>
      <c r="M172" s="223"/>
      <c r="N172" s="223">
        <f>N173</f>
        <v>0</v>
      </c>
      <c r="O172" s="223"/>
      <c r="P172" s="223"/>
      <c r="Q172" s="223"/>
      <c r="R172" s="223">
        <f t="shared" si="16"/>
        <v>0</v>
      </c>
      <c r="S172" s="223"/>
      <c r="T172" s="223">
        <f t="shared" si="17"/>
        <v>0</v>
      </c>
      <c r="U172" s="223"/>
      <c r="V172" s="223"/>
      <c r="W172" s="223"/>
      <c r="X172" s="223">
        <f t="shared" si="18"/>
        <v>60</v>
      </c>
      <c r="Y172" s="223"/>
      <c r="Z172" s="223">
        <f t="shared" si="19"/>
        <v>60</v>
      </c>
      <c r="AA172" s="223"/>
      <c r="AB172" s="223"/>
      <c r="AC172" s="223"/>
    </row>
    <row r="173" spans="2:29" s="224" customFormat="1" ht="14.25">
      <c r="B173" s="219" t="s">
        <v>436</v>
      </c>
      <c r="C173" s="220" t="s">
        <v>31</v>
      </c>
      <c r="D173" s="99" t="s">
        <v>9</v>
      </c>
      <c r="E173" s="99" t="s">
        <v>485</v>
      </c>
      <c r="F173" s="223">
        <f>H173+I173+J173+G173</f>
        <v>60</v>
      </c>
      <c r="G173" s="223"/>
      <c r="H173" s="223">
        <v>60</v>
      </c>
      <c r="I173" s="223"/>
      <c r="J173" s="223"/>
      <c r="K173" s="223"/>
      <c r="L173" s="223">
        <f t="shared" si="22"/>
        <v>0</v>
      </c>
      <c r="M173" s="223"/>
      <c r="N173" s="223">
        <v>0</v>
      </c>
      <c r="O173" s="223"/>
      <c r="P173" s="223"/>
      <c r="Q173" s="223"/>
      <c r="R173" s="223">
        <f t="shared" si="16"/>
        <v>0</v>
      </c>
      <c r="S173" s="223"/>
      <c r="T173" s="223">
        <f t="shared" si="17"/>
        <v>0</v>
      </c>
      <c r="U173" s="223"/>
      <c r="V173" s="223"/>
      <c r="W173" s="223"/>
      <c r="X173" s="223">
        <f t="shared" si="18"/>
        <v>60</v>
      </c>
      <c r="Y173" s="223"/>
      <c r="Z173" s="223">
        <f t="shared" si="19"/>
        <v>60</v>
      </c>
      <c r="AA173" s="223"/>
      <c r="AB173" s="223"/>
      <c r="AC173" s="223"/>
    </row>
    <row r="174" spans="2:29" s="224" customFormat="1" ht="57">
      <c r="B174" s="219" t="s">
        <v>159</v>
      </c>
      <c r="C174" s="100" t="s">
        <v>155</v>
      </c>
      <c r="D174" s="99"/>
      <c r="E174" s="99"/>
      <c r="F174" s="223">
        <f>H174+I174+J174+G174+K174</f>
        <v>1042.5</v>
      </c>
      <c r="G174" s="223"/>
      <c r="H174" s="223"/>
      <c r="I174" s="223"/>
      <c r="J174" s="223"/>
      <c r="K174" s="223">
        <f>K175</f>
        <v>1042.5</v>
      </c>
      <c r="L174" s="223">
        <f>N174+O174+P174+M174+Q174</f>
        <v>0</v>
      </c>
      <c r="M174" s="223"/>
      <c r="N174" s="223"/>
      <c r="O174" s="223"/>
      <c r="P174" s="223"/>
      <c r="Q174" s="223">
        <f>Q175</f>
        <v>0</v>
      </c>
      <c r="R174" s="223">
        <f t="shared" si="16"/>
        <v>0</v>
      </c>
      <c r="S174" s="223"/>
      <c r="T174" s="223"/>
      <c r="U174" s="223"/>
      <c r="V174" s="223"/>
      <c r="W174" s="223">
        <f>Q174/K174*100</f>
        <v>0</v>
      </c>
      <c r="X174" s="223">
        <f>F174-L174</f>
        <v>1042.5</v>
      </c>
      <c r="Y174" s="223"/>
      <c r="Z174" s="223"/>
      <c r="AA174" s="223"/>
      <c r="AB174" s="223"/>
      <c r="AC174" s="223">
        <f>K174-Q174</f>
        <v>1042.5</v>
      </c>
    </row>
    <row r="175" spans="2:29" s="224" customFormat="1" ht="14.25">
      <c r="B175" s="245" t="s">
        <v>529</v>
      </c>
      <c r="C175" s="100" t="s">
        <v>155</v>
      </c>
      <c r="D175" s="99" t="s">
        <v>287</v>
      </c>
      <c r="E175" s="99"/>
      <c r="F175" s="223">
        <f>H175+I175+J175+G175+K175</f>
        <v>1042.5</v>
      </c>
      <c r="G175" s="223"/>
      <c r="H175" s="223"/>
      <c r="I175" s="223"/>
      <c r="J175" s="223"/>
      <c r="K175" s="223">
        <f>K176</f>
        <v>1042.5</v>
      </c>
      <c r="L175" s="223">
        <f>N175+O175+P175+M175+Q175</f>
        <v>0</v>
      </c>
      <c r="M175" s="223"/>
      <c r="N175" s="223"/>
      <c r="O175" s="223"/>
      <c r="P175" s="223"/>
      <c r="Q175" s="223">
        <f>Q176</f>
        <v>0</v>
      </c>
      <c r="R175" s="223">
        <f t="shared" si="16"/>
        <v>0</v>
      </c>
      <c r="S175" s="223"/>
      <c r="T175" s="223"/>
      <c r="U175" s="223"/>
      <c r="V175" s="223"/>
      <c r="W175" s="223">
        <f>Q175/K175*100</f>
        <v>0</v>
      </c>
      <c r="X175" s="223">
        <f>F175-L175</f>
        <v>1042.5</v>
      </c>
      <c r="Y175" s="223"/>
      <c r="Z175" s="223"/>
      <c r="AA175" s="223"/>
      <c r="AB175" s="223"/>
      <c r="AC175" s="223">
        <f>K175-Q175</f>
        <v>1042.5</v>
      </c>
    </row>
    <row r="176" spans="2:29" s="224" customFormat="1" ht="14.25">
      <c r="B176" s="219" t="s">
        <v>357</v>
      </c>
      <c r="C176" s="100" t="s">
        <v>155</v>
      </c>
      <c r="D176" s="99" t="s">
        <v>287</v>
      </c>
      <c r="E176" s="99" t="s">
        <v>356</v>
      </c>
      <c r="F176" s="223">
        <f>H176+I176+J176+G176+K176</f>
        <v>1042.5</v>
      </c>
      <c r="G176" s="223"/>
      <c r="H176" s="223"/>
      <c r="I176" s="223"/>
      <c r="J176" s="223"/>
      <c r="K176" s="223">
        <v>1042.5</v>
      </c>
      <c r="L176" s="223">
        <f>N176+O176+P176+M176+Q176</f>
        <v>0</v>
      </c>
      <c r="M176" s="223"/>
      <c r="N176" s="223"/>
      <c r="O176" s="223"/>
      <c r="P176" s="223"/>
      <c r="Q176" s="223">
        <v>0</v>
      </c>
      <c r="R176" s="223">
        <f t="shared" si="16"/>
        <v>0</v>
      </c>
      <c r="S176" s="223"/>
      <c r="T176" s="223"/>
      <c r="U176" s="223"/>
      <c r="V176" s="223"/>
      <c r="W176" s="223">
        <f>Q176/K176*100</f>
        <v>0</v>
      </c>
      <c r="X176" s="223">
        <f>F176-L176</f>
        <v>1042.5</v>
      </c>
      <c r="Y176" s="223"/>
      <c r="Z176" s="223"/>
      <c r="AA176" s="223"/>
      <c r="AB176" s="223"/>
      <c r="AC176" s="223">
        <f>K176-Q176</f>
        <v>1042.5</v>
      </c>
    </row>
    <row r="177" spans="2:29" s="224" customFormat="1" ht="42.75">
      <c r="B177" s="246" t="s">
        <v>359</v>
      </c>
      <c r="C177" s="99" t="s">
        <v>358</v>
      </c>
      <c r="D177" s="99"/>
      <c r="E177" s="99"/>
      <c r="F177" s="223">
        <f>H177+I177+J177+G177+K177</f>
        <v>670.7</v>
      </c>
      <c r="G177" s="223"/>
      <c r="H177" s="223">
        <f>H178</f>
        <v>185.1</v>
      </c>
      <c r="I177" s="223">
        <f>I178</f>
        <v>485.6</v>
      </c>
      <c r="J177" s="223"/>
      <c r="K177" s="223"/>
      <c r="L177" s="223">
        <f>N177+O177+P177+M177+Q177</f>
        <v>0</v>
      </c>
      <c r="M177" s="223"/>
      <c r="N177" s="223">
        <f>N178</f>
        <v>0</v>
      </c>
      <c r="O177" s="223">
        <f>O178</f>
        <v>0</v>
      </c>
      <c r="P177" s="223"/>
      <c r="Q177" s="223"/>
      <c r="R177" s="223">
        <f t="shared" si="16"/>
        <v>0</v>
      </c>
      <c r="S177" s="223"/>
      <c r="T177" s="223">
        <f t="shared" si="17"/>
        <v>0</v>
      </c>
      <c r="U177" s="223">
        <f>O177/I177*100</f>
        <v>0</v>
      </c>
      <c r="V177" s="223"/>
      <c r="W177" s="223"/>
      <c r="X177" s="223">
        <f t="shared" si="18"/>
        <v>670.7</v>
      </c>
      <c r="Y177" s="223"/>
      <c r="Z177" s="223">
        <f t="shared" si="19"/>
        <v>185.1</v>
      </c>
      <c r="AA177" s="223">
        <f>I177-O177</f>
        <v>485.6</v>
      </c>
      <c r="AB177" s="223"/>
      <c r="AC177" s="223"/>
    </row>
    <row r="178" spans="2:29" s="224" customFormat="1" ht="14.25">
      <c r="B178" s="240" t="s">
        <v>529</v>
      </c>
      <c r="C178" s="99" t="s">
        <v>358</v>
      </c>
      <c r="D178" s="125">
        <v>800</v>
      </c>
      <c r="E178" s="99"/>
      <c r="F178" s="223">
        <f>H178+I178+J178+G178+K178</f>
        <v>670.7</v>
      </c>
      <c r="G178" s="223"/>
      <c r="H178" s="223">
        <f>H179</f>
        <v>185.1</v>
      </c>
      <c r="I178" s="223">
        <f>I179</f>
        <v>485.6</v>
      </c>
      <c r="J178" s="223"/>
      <c r="K178" s="223"/>
      <c r="L178" s="223">
        <f>N178+O178+P178+M178+Q178</f>
        <v>0</v>
      </c>
      <c r="M178" s="223"/>
      <c r="N178" s="223">
        <f>N179</f>
        <v>0</v>
      </c>
      <c r="O178" s="223">
        <f>O179</f>
        <v>0</v>
      </c>
      <c r="P178" s="223"/>
      <c r="Q178" s="223"/>
      <c r="R178" s="223">
        <f t="shared" si="16"/>
        <v>0</v>
      </c>
      <c r="S178" s="223"/>
      <c r="T178" s="223">
        <f t="shared" si="17"/>
        <v>0</v>
      </c>
      <c r="U178" s="223">
        <f>O178/I178*100</f>
        <v>0</v>
      </c>
      <c r="V178" s="223"/>
      <c r="W178" s="223"/>
      <c r="X178" s="223">
        <f t="shared" si="18"/>
        <v>670.7</v>
      </c>
      <c r="Y178" s="223"/>
      <c r="Z178" s="223">
        <f t="shared" si="19"/>
        <v>185.1</v>
      </c>
      <c r="AA178" s="223">
        <f>I178-O178</f>
        <v>485.6</v>
      </c>
      <c r="AB178" s="223"/>
      <c r="AC178" s="223"/>
    </row>
    <row r="179" spans="2:29" s="224" customFormat="1" ht="14.25">
      <c r="B179" s="219" t="s">
        <v>357</v>
      </c>
      <c r="C179" s="99" t="s">
        <v>358</v>
      </c>
      <c r="D179" s="125">
        <v>800</v>
      </c>
      <c r="E179" s="99" t="s">
        <v>356</v>
      </c>
      <c r="F179" s="223">
        <f>H179+I179+J179+G179+K179</f>
        <v>670.7</v>
      </c>
      <c r="G179" s="223"/>
      <c r="H179" s="223">
        <v>185.1</v>
      </c>
      <c r="I179" s="223">
        <v>485.6</v>
      </c>
      <c r="J179" s="223"/>
      <c r="K179" s="223"/>
      <c r="L179" s="223">
        <f>N179+O179+P179+M179+Q179</f>
        <v>0</v>
      </c>
      <c r="M179" s="223"/>
      <c r="N179" s="223">
        <v>0</v>
      </c>
      <c r="O179" s="223">
        <v>0</v>
      </c>
      <c r="P179" s="223"/>
      <c r="Q179" s="223"/>
      <c r="R179" s="223">
        <f t="shared" si="16"/>
        <v>0</v>
      </c>
      <c r="S179" s="223"/>
      <c r="T179" s="223">
        <f t="shared" si="17"/>
        <v>0</v>
      </c>
      <c r="U179" s="223">
        <f>O179/I179*100</f>
        <v>0</v>
      </c>
      <c r="V179" s="223"/>
      <c r="W179" s="223"/>
      <c r="X179" s="223">
        <f t="shared" si="18"/>
        <v>670.7</v>
      </c>
      <c r="Y179" s="223"/>
      <c r="Z179" s="223">
        <f t="shared" si="19"/>
        <v>185.1</v>
      </c>
      <c r="AA179" s="223">
        <f>I179-O179</f>
        <v>485.6</v>
      </c>
      <c r="AB179" s="223"/>
      <c r="AC179" s="223"/>
    </row>
    <row r="180" spans="2:29" s="221" customFormat="1" ht="30">
      <c r="B180" s="247" t="s">
        <v>542</v>
      </c>
      <c r="C180" s="98" t="s">
        <v>543</v>
      </c>
      <c r="D180" s="98"/>
      <c r="E180" s="98"/>
      <c r="F180" s="123">
        <f t="shared" si="21"/>
        <v>54</v>
      </c>
      <c r="G180" s="123"/>
      <c r="H180" s="123">
        <f>H181</f>
        <v>54</v>
      </c>
      <c r="I180" s="123"/>
      <c r="J180" s="123"/>
      <c r="K180" s="123"/>
      <c r="L180" s="123">
        <f t="shared" si="22"/>
        <v>0</v>
      </c>
      <c r="M180" s="123"/>
      <c r="N180" s="123">
        <f>N181</f>
        <v>0</v>
      </c>
      <c r="O180" s="123"/>
      <c r="P180" s="223"/>
      <c r="Q180" s="223"/>
      <c r="R180" s="223">
        <f t="shared" si="16"/>
        <v>0</v>
      </c>
      <c r="S180" s="223"/>
      <c r="T180" s="223">
        <f t="shared" si="17"/>
        <v>0</v>
      </c>
      <c r="U180" s="223"/>
      <c r="V180" s="223"/>
      <c r="W180" s="223"/>
      <c r="X180" s="123">
        <f t="shared" si="18"/>
        <v>54</v>
      </c>
      <c r="Y180" s="123"/>
      <c r="Z180" s="123">
        <f t="shared" si="19"/>
        <v>54</v>
      </c>
      <c r="AA180" s="123"/>
      <c r="AB180" s="123"/>
      <c r="AC180" s="223"/>
    </row>
    <row r="181" spans="2:29" s="224" customFormat="1" ht="57">
      <c r="B181" s="219" t="s">
        <v>572</v>
      </c>
      <c r="C181" s="99" t="s">
        <v>573</v>
      </c>
      <c r="D181" s="99"/>
      <c r="E181" s="99"/>
      <c r="F181" s="223">
        <f t="shared" si="21"/>
        <v>54</v>
      </c>
      <c r="G181" s="223"/>
      <c r="H181" s="223">
        <f>H182</f>
        <v>54</v>
      </c>
      <c r="I181" s="223"/>
      <c r="J181" s="223"/>
      <c r="K181" s="223"/>
      <c r="L181" s="223">
        <f t="shared" si="22"/>
        <v>0</v>
      </c>
      <c r="M181" s="223"/>
      <c r="N181" s="223">
        <f>N182</f>
        <v>0</v>
      </c>
      <c r="O181" s="223"/>
      <c r="P181" s="223"/>
      <c r="Q181" s="223"/>
      <c r="R181" s="223">
        <f t="shared" si="16"/>
        <v>0</v>
      </c>
      <c r="S181" s="223"/>
      <c r="T181" s="223">
        <f t="shared" si="17"/>
        <v>0</v>
      </c>
      <c r="U181" s="223"/>
      <c r="V181" s="223"/>
      <c r="W181" s="223"/>
      <c r="X181" s="223">
        <f t="shared" si="18"/>
        <v>54</v>
      </c>
      <c r="Y181" s="223"/>
      <c r="Z181" s="223">
        <f t="shared" si="19"/>
        <v>54</v>
      </c>
      <c r="AA181" s="223"/>
      <c r="AB181" s="223"/>
      <c r="AC181" s="223"/>
    </row>
    <row r="182" spans="2:29" s="224" customFormat="1" ht="57">
      <c r="B182" s="219" t="s">
        <v>574</v>
      </c>
      <c r="C182" s="99" t="s">
        <v>575</v>
      </c>
      <c r="D182" s="98"/>
      <c r="E182" s="99"/>
      <c r="F182" s="223">
        <f t="shared" si="21"/>
        <v>54</v>
      </c>
      <c r="G182" s="223"/>
      <c r="H182" s="223">
        <f>H183</f>
        <v>54</v>
      </c>
      <c r="I182" s="223"/>
      <c r="J182" s="223"/>
      <c r="K182" s="223"/>
      <c r="L182" s="223">
        <f t="shared" si="22"/>
        <v>0</v>
      </c>
      <c r="M182" s="223"/>
      <c r="N182" s="223">
        <f>N183</f>
        <v>0</v>
      </c>
      <c r="O182" s="223"/>
      <c r="P182" s="223"/>
      <c r="Q182" s="223"/>
      <c r="R182" s="223">
        <f t="shared" si="16"/>
        <v>0</v>
      </c>
      <c r="S182" s="223"/>
      <c r="T182" s="223">
        <f t="shared" si="17"/>
        <v>0</v>
      </c>
      <c r="U182" s="223"/>
      <c r="V182" s="223"/>
      <c r="W182" s="223"/>
      <c r="X182" s="223">
        <f t="shared" si="18"/>
        <v>54</v>
      </c>
      <c r="Y182" s="223"/>
      <c r="Z182" s="223">
        <f t="shared" si="19"/>
        <v>54</v>
      </c>
      <c r="AA182" s="223"/>
      <c r="AB182" s="223"/>
      <c r="AC182" s="223"/>
    </row>
    <row r="183" spans="2:29" s="224" customFormat="1" ht="28.5">
      <c r="B183" s="236" t="s">
        <v>524</v>
      </c>
      <c r="C183" s="99" t="s">
        <v>575</v>
      </c>
      <c r="D183" s="99" t="s">
        <v>525</v>
      </c>
      <c r="E183" s="99"/>
      <c r="F183" s="223">
        <f t="shared" si="21"/>
        <v>54</v>
      </c>
      <c r="G183" s="223"/>
      <c r="H183" s="223">
        <f>H184</f>
        <v>54</v>
      </c>
      <c r="I183" s="223"/>
      <c r="J183" s="223"/>
      <c r="K183" s="223"/>
      <c r="L183" s="223">
        <f t="shared" si="22"/>
        <v>0</v>
      </c>
      <c r="M183" s="223"/>
      <c r="N183" s="223">
        <f>N184</f>
        <v>0</v>
      </c>
      <c r="O183" s="223"/>
      <c r="P183" s="223"/>
      <c r="Q183" s="223"/>
      <c r="R183" s="223">
        <f t="shared" si="16"/>
        <v>0</v>
      </c>
      <c r="S183" s="223"/>
      <c r="T183" s="223">
        <f t="shared" si="17"/>
        <v>0</v>
      </c>
      <c r="U183" s="223"/>
      <c r="V183" s="223"/>
      <c r="W183" s="223"/>
      <c r="X183" s="223">
        <f t="shared" si="18"/>
        <v>54</v>
      </c>
      <c r="Y183" s="223"/>
      <c r="Z183" s="223">
        <f t="shared" si="19"/>
        <v>54</v>
      </c>
      <c r="AA183" s="223"/>
      <c r="AB183" s="223"/>
      <c r="AC183" s="223"/>
    </row>
    <row r="184" spans="2:29" s="224" customFormat="1" ht="14.25">
      <c r="B184" s="236" t="s">
        <v>431</v>
      </c>
      <c r="C184" s="99" t="s">
        <v>575</v>
      </c>
      <c r="D184" s="99" t="s">
        <v>525</v>
      </c>
      <c r="E184" s="99" t="s">
        <v>453</v>
      </c>
      <c r="F184" s="223">
        <f t="shared" si="21"/>
        <v>54</v>
      </c>
      <c r="G184" s="223"/>
      <c r="H184" s="223">
        <v>54</v>
      </c>
      <c r="I184" s="223"/>
      <c r="J184" s="223"/>
      <c r="K184" s="223"/>
      <c r="L184" s="223">
        <f t="shared" si="22"/>
        <v>0</v>
      </c>
      <c r="M184" s="223"/>
      <c r="N184" s="223">
        <v>0</v>
      </c>
      <c r="O184" s="223"/>
      <c r="P184" s="223"/>
      <c r="Q184" s="223"/>
      <c r="R184" s="223">
        <f t="shared" si="16"/>
        <v>0</v>
      </c>
      <c r="S184" s="223"/>
      <c r="T184" s="223">
        <f t="shared" si="17"/>
        <v>0</v>
      </c>
      <c r="U184" s="223"/>
      <c r="V184" s="223"/>
      <c r="W184" s="223"/>
      <c r="X184" s="223">
        <f t="shared" si="18"/>
        <v>54</v>
      </c>
      <c r="Y184" s="223"/>
      <c r="Z184" s="223">
        <f t="shared" si="19"/>
        <v>54</v>
      </c>
      <c r="AA184" s="223"/>
      <c r="AB184" s="223"/>
      <c r="AC184" s="223"/>
    </row>
    <row r="185" spans="2:29" s="221" customFormat="1" ht="30">
      <c r="B185" s="222" t="s">
        <v>576</v>
      </c>
      <c r="C185" s="126" t="s">
        <v>577</v>
      </c>
      <c r="D185" s="98"/>
      <c r="E185" s="98"/>
      <c r="F185" s="123">
        <f t="shared" si="21"/>
        <v>689.8</v>
      </c>
      <c r="G185" s="123"/>
      <c r="H185" s="123">
        <f>H186+H192+H199+H205</f>
        <v>689.8</v>
      </c>
      <c r="I185" s="123"/>
      <c r="J185" s="123"/>
      <c r="K185" s="123"/>
      <c r="L185" s="123">
        <f t="shared" si="22"/>
        <v>84.4</v>
      </c>
      <c r="M185" s="123"/>
      <c r="N185" s="123">
        <f>N186+N192+N199+N205</f>
        <v>84.4</v>
      </c>
      <c r="O185" s="123"/>
      <c r="P185" s="223"/>
      <c r="Q185" s="223"/>
      <c r="R185" s="223">
        <f t="shared" si="16"/>
        <v>12.23543055958249</v>
      </c>
      <c r="S185" s="223"/>
      <c r="T185" s="223">
        <f t="shared" si="17"/>
        <v>12.23543055958249</v>
      </c>
      <c r="U185" s="223"/>
      <c r="V185" s="223"/>
      <c r="W185" s="223"/>
      <c r="X185" s="123">
        <f t="shared" si="18"/>
        <v>605.4</v>
      </c>
      <c r="Y185" s="123"/>
      <c r="Z185" s="123">
        <f t="shared" si="19"/>
        <v>605.4</v>
      </c>
      <c r="AA185" s="123"/>
      <c r="AB185" s="123"/>
      <c r="AC185" s="223"/>
    </row>
    <row r="186" spans="2:29" s="224" customFormat="1" ht="57">
      <c r="B186" s="219" t="s">
        <v>578</v>
      </c>
      <c r="C186" s="100" t="s">
        <v>579</v>
      </c>
      <c r="D186" s="99"/>
      <c r="E186" s="99"/>
      <c r="F186" s="223">
        <f t="shared" si="21"/>
        <v>28</v>
      </c>
      <c r="G186" s="223"/>
      <c r="H186" s="223">
        <f>H187</f>
        <v>28</v>
      </c>
      <c r="I186" s="223"/>
      <c r="J186" s="223"/>
      <c r="K186" s="223"/>
      <c r="L186" s="223">
        <f t="shared" si="22"/>
        <v>6.8</v>
      </c>
      <c r="M186" s="223"/>
      <c r="N186" s="223">
        <f>N187</f>
        <v>6.8</v>
      </c>
      <c r="O186" s="223"/>
      <c r="P186" s="223"/>
      <c r="Q186" s="223"/>
      <c r="R186" s="223">
        <f t="shared" si="16"/>
        <v>24.285714285714285</v>
      </c>
      <c r="S186" s="223"/>
      <c r="T186" s="223">
        <f t="shared" si="17"/>
        <v>24.285714285714285</v>
      </c>
      <c r="U186" s="223"/>
      <c r="V186" s="223"/>
      <c r="W186" s="223"/>
      <c r="X186" s="223">
        <f t="shared" si="18"/>
        <v>21.2</v>
      </c>
      <c r="Y186" s="223"/>
      <c r="Z186" s="223">
        <f t="shared" si="19"/>
        <v>21.2</v>
      </c>
      <c r="AA186" s="223"/>
      <c r="AB186" s="223"/>
      <c r="AC186" s="223"/>
    </row>
    <row r="187" spans="2:29" s="224" customFormat="1" ht="57">
      <c r="B187" s="219" t="s">
        <v>580</v>
      </c>
      <c r="C187" s="100" t="s">
        <v>581</v>
      </c>
      <c r="D187" s="99"/>
      <c r="E187" s="99"/>
      <c r="F187" s="223">
        <f t="shared" si="21"/>
        <v>28</v>
      </c>
      <c r="G187" s="223"/>
      <c r="H187" s="223">
        <f>H188+H190</f>
        <v>28</v>
      </c>
      <c r="I187" s="223"/>
      <c r="J187" s="223"/>
      <c r="K187" s="223"/>
      <c r="L187" s="223">
        <f t="shared" si="22"/>
        <v>6.8</v>
      </c>
      <c r="M187" s="223"/>
      <c r="N187" s="223">
        <f>N188+N190</f>
        <v>6.8</v>
      </c>
      <c r="O187" s="223"/>
      <c r="P187" s="223"/>
      <c r="Q187" s="223"/>
      <c r="R187" s="223">
        <f t="shared" si="16"/>
        <v>24.285714285714285</v>
      </c>
      <c r="S187" s="223"/>
      <c r="T187" s="223">
        <f t="shared" si="17"/>
        <v>24.285714285714285</v>
      </c>
      <c r="U187" s="223"/>
      <c r="V187" s="223"/>
      <c r="W187" s="223"/>
      <c r="X187" s="223">
        <f t="shared" si="18"/>
        <v>21.2</v>
      </c>
      <c r="Y187" s="223"/>
      <c r="Z187" s="223">
        <f t="shared" si="19"/>
        <v>21.2</v>
      </c>
      <c r="AA187" s="223"/>
      <c r="AB187" s="223"/>
      <c r="AC187" s="223"/>
    </row>
    <row r="188" spans="2:29" s="224" customFormat="1" ht="28.5">
      <c r="B188" s="236" t="s">
        <v>524</v>
      </c>
      <c r="C188" s="100" t="s">
        <v>581</v>
      </c>
      <c r="D188" s="99" t="s">
        <v>525</v>
      </c>
      <c r="E188" s="99"/>
      <c r="F188" s="223">
        <f t="shared" si="21"/>
        <v>1.5</v>
      </c>
      <c r="G188" s="223"/>
      <c r="H188" s="223">
        <f>H189</f>
        <v>1.5</v>
      </c>
      <c r="I188" s="223"/>
      <c r="J188" s="223"/>
      <c r="K188" s="223"/>
      <c r="L188" s="223">
        <f t="shared" si="22"/>
        <v>0</v>
      </c>
      <c r="M188" s="223"/>
      <c r="N188" s="223">
        <f>N189</f>
        <v>0</v>
      </c>
      <c r="O188" s="223"/>
      <c r="P188" s="223"/>
      <c r="Q188" s="223"/>
      <c r="R188" s="223">
        <f t="shared" si="16"/>
        <v>0</v>
      </c>
      <c r="S188" s="223"/>
      <c r="T188" s="223">
        <f t="shared" si="17"/>
        <v>0</v>
      </c>
      <c r="U188" s="223"/>
      <c r="V188" s="223"/>
      <c r="W188" s="223"/>
      <c r="X188" s="223">
        <f t="shared" si="18"/>
        <v>1.5</v>
      </c>
      <c r="Y188" s="223"/>
      <c r="Z188" s="223">
        <f t="shared" si="19"/>
        <v>1.5</v>
      </c>
      <c r="AA188" s="223"/>
      <c r="AB188" s="223"/>
      <c r="AC188" s="223"/>
    </row>
    <row r="189" spans="2:29" s="224" customFormat="1" ht="14.25">
      <c r="B189" s="236" t="s">
        <v>431</v>
      </c>
      <c r="C189" s="100" t="s">
        <v>581</v>
      </c>
      <c r="D189" s="99" t="s">
        <v>525</v>
      </c>
      <c r="E189" s="99" t="s">
        <v>453</v>
      </c>
      <c r="F189" s="223">
        <f t="shared" si="21"/>
        <v>1.5</v>
      </c>
      <c r="G189" s="223"/>
      <c r="H189" s="223">
        <v>1.5</v>
      </c>
      <c r="I189" s="223"/>
      <c r="J189" s="223"/>
      <c r="K189" s="223"/>
      <c r="L189" s="223">
        <f t="shared" si="22"/>
        <v>0</v>
      </c>
      <c r="M189" s="223"/>
      <c r="N189" s="223">
        <v>0</v>
      </c>
      <c r="O189" s="223"/>
      <c r="P189" s="223"/>
      <c r="Q189" s="223"/>
      <c r="R189" s="223">
        <f t="shared" si="16"/>
        <v>0</v>
      </c>
      <c r="S189" s="223"/>
      <c r="T189" s="223">
        <f t="shared" si="17"/>
        <v>0</v>
      </c>
      <c r="U189" s="223"/>
      <c r="V189" s="223"/>
      <c r="W189" s="223"/>
      <c r="X189" s="223">
        <f t="shared" si="18"/>
        <v>1.5</v>
      </c>
      <c r="Y189" s="223"/>
      <c r="Z189" s="223">
        <f t="shared" si="19"/>
        <v>1.5</v>
      </c>
      <c r="AA189" s="223"/>
      <c r="AB189" s="223"/>
      <c r="AC189" s="223"/>
    </row>
    <row r="190" spans="2:29" s="221" customFormat="1" ht="28.5">
      <c r="B190" s="219" t="s">
        <v>8</v>
      </c>
      <c r="C190" s="100" t="s">
        <v>581</v>
      </c>
      <c r="D190" s="99">
        <v>600</v>
      </c>
      <c r="E190" s="99"/>
      <c r="F190" s="223">
        <f t="shared" si="21"/>
        <v>26.5</v>
      </c>
      <c r="G190" s="223"/>
      <c r="H190" s="223">
        <f>H191</f>
        <v>26.5</v>
      </c>
      <c r="I190" s="123"/>
      <c r="J190" s="123"/>
      <c r="K190" s="123"/>
      <c r="L190" s="223">
        <f t="shared" si="22"/>
        <v>6.8</v>
      </c>
      <c r="M190" s="223"/>
      <c r="N190" s="223">
        <f>N191</f>
        <v>6.8</v>
      </c>
      <c r="O190" s="123"/>
      <c r="P190" s="223"/>
      <c r="Q190" s="223"/>
      <c r="R190" s="223">
        <f t="shared" si="16"/>
        <v>25.660377358490567</v>
      </c>
      <c r="S190" s="223"/>
      <c r="T190" s="223">
        <f t="shared" si="17"/>
        <v>25.660377358490567</v>
      </c>
      <c r="U190" s="223"/>
      <c r="V190" s="223"/>
      <c r="W190" s="223"/>
      <c r="X190" s="223">
        <f t="shared" si="18"/>
        <v>19.7</v>
      </c>
      <c r="Y190" s="223"/>
      <c r="Z190" s="223">
        <f t="shared" si="19"/>
        <v>19.7</v>
      </c>
      <c r="AA190" s="223"/>
      <c r="AB190" s="223"/>
      <c r="AC190" s="123"/>
    </row>
    <row r="191" spans="2:29" s="221" customFormat="1" ht="15">
      <c r="B191" s="219" t="s">
        <v>436</v>
      </c>
      <c r="C191" s="100" t="s">
        <v>581</v>
      </c>
      <c r="D191" s="99">
        <v>600</v>
      </c>
      <c r="E191" s="99" t="s">
        <v>485</v>
      </c>
      <c r="F191" s="223">
        <f t="shared" si="21"/>
        <v>26.5</v>
      </c>
      <c r="G191" s="223"/>
      <c r="H191" s="223">
        <v>26.5</v>
      </c>
      <c r="I191" s="123"/>
      <c r="J191" s="123"/>
      <c r="K191" s="123"/>
      <c r="L191" s="223">
        <f t="shared" si="22"/>
        <v>6.8</v>
      </c>
      <c r="M191" s="223"/>
      <c r="N191" s="223">
        <v>6.8</v>
      </c>
      <c r="O191" s="123"/>
      <c r="P191" s="223"/>
      <c r="Q191" s="223"/>
      <c r="R191" s="223">
        <f t="shared" si="16"/>
        <v>25.660377358490567</v>
      </c>
      <c r="S191" s="223"/>
      <c r="T191" s="223">
        <f t="shared" si="17"/>
        <v>25.660377358490567</v>
      </c>
      <c r="U191" s="223"/>
      <c r="V191" s="223"/>
      <c r="W191" s="223"/>
      <c r="X191" s="223">
        <f t="shared" si="18"/>
        <v>19.7</v>
      </c>
      <c r="Y191" s="223"/>
      <c r="Z191" s="223">
        <f t="shared" si="19"/>
        <v>19.7</v>
      </c>
      <c r="AA191" s="223"/>
      <c r="AB191" s="223"/>
      <c r="AC191" s="123"/>
    </row>
    <row r="192" spans="2:29" s="224" customFormat="1" ht="42.75">
      <c r="B192" s="219" t="s">
        <v>19</v>
      </c>
      <c r="C192" s="100" t="s">
        <v>20</v>
      </c>
      <c r="D192" s="99"/>
      <c r="E192" s="99"/>
      <c r="F192" s="223">
        <f t="shared" si="21"/>
        <v>33</v>
      </c>
      <c r="G192" s="223"/>
      <c r="H192" s="223">
        <f>H193</f>
        <v>33</v>
      </c>
      <c r="I192" s="223"/>
      <c r="J192" s="223"/>
      <c r="K192" s="223"/>
      <c r="L192" s="223">
        <f t="shared" si="22"/>
        <v>32.6</v>
      </c>
      <c r="M192" s="223"/>
      <c r="N192" s="223">
        <f>N193</f>
        <v>32.6</v>
      </c>
      <c r="O192" s="223"/>
      <c r="P192" s="223"/>
      <c r="Q192" s="223"/>
      <c r="R192" s="223">
        <f t="shared" si="16"/>
        <v>98.7878787878788</v>
      </c>
      <c r="S192" s="223"/>
      <c r="T192" s="223">
        <f t="shared" si="17"/>
        <v>98.7878787878788</v>
      </c>
      <c r="U192" s="223"/>
      <c r="V192" s="223"/>
      <c r="W192" s="223"/>
      <c r="X192" s="223">
        <f t="shared" si="18"/>
        <v>0.3999999999999986</v>
      </c>
      <c r="Y192" s="223"/>
      <c r="Z192" s="223">
        <f t="shared" si="19"/>
        <v>0.3999999999999986</v>
      </c>
      <c r="AA192" s="223"/>
      <c r="AB192" s="223"/>
      <c r="AC192" s="223"/>
    </row>
    <row r="193" spans="2:29" s="224" customFormat="1" ht="57">
      <c r="B193" s="219" t="s">
        <v>21</v>
      </c>
      <c r="C193" s="100" t="s">
        <v>22</v>
      </c>
      <c r="D193" s="99"/>
      <c r="E193" s="99"/>
      <c r="F193" s="223">
        <f t="shared" si="21"/>
        <v>33</v>
      </c>
      <c r="G193" s="223"/>
      <c r="H193" s="223">
        <f>H196+H194</f>
        <v>33</v>
      </c>
      <c r="I193" s="223"/>
      <c r="J193" s="223"/>
      <c r="K193" s="223"/>
      <c r="L193" s="223">
        <f t="shared" si="22"/>
        <v>32.6</v>
      </c>
      <c r="M193" s="223"/>
      <c r="N193" s="223">
        <f>N196+N194</f>
        <v>32.6</v>
      </c>
      <c r="O193" s="223"/>
      <c r="P193" s="223"/>
      <c r="Q193" s="223"/>
      <c r="R193" s="223">
        <f t="shared" si="16"/>
        <v>98.7878787878788</v>
      </c>
      <c r="S193" s="223"/>
      <c r="T193" s="223">
        <f t="shared" si="17"/>
        <v>98.7878787878788</v>
      </c>
      <c r="U193" s="223"/>
      <c r="V193" s="223"/>
      <c r="W193" s="223"/>
      <c r="X193" s="223">
        <f t="shared" si="18"/>
        <v>0.3999999999999986</v>
      </c>
      <c r="Y193" s="223"/>
      <c r="Z193" s="223">
        <f t="shared" si="19"/>
        <v>0.3999999999999986</v>
      </c>
      <c r="AA193" s="223"/>
      <c r="AB193" s="223"/>
      <c r="AC193" s="223"/>
    </row>
    <row r="194" spans="2:29" s="224" customFormat="1" ht="28.5">
      <c r="B194" s="236" t="s">
        <v>524</v>
      </c>
      <c r="C194" s="100" t="s">
        <v>22</v>
      </c>
      <c r="D194" s="99" t="s">
        <v>525</v>
      </c>
      <c r="E194" s="99"/>
      <c r="F194" s="223">
        <f t="shared" si="21"/>
        <v>3</v>
      </c>
      <c r="G194" s="223"/>
      <c r="H194" s="223">
        <f>H195</f>
        <v>3</v>
      </c>
      <c r="I194" s="223"/>
      <c r="J194" s="223"/>
      <c r="K194" s="223"/>
      <c r="L194" s="223">
        <f t="shared" si="22"/>
        <v>2.6</v>
      </c>
      <c r="M194" s="223"/>
      <c r="N194" s="223">
        <f>N195</f>
        <v>2.6</v>
      </c>
      <c r="O194" s="223"/>
      <c r="P194" s="223"/>
      <c r="Q194" s="223"/>
      <c r="R194" s="223">
        <f t="shared" si="16"/>
        <v>86.66666666666667</v>
      </c>
      <c r="S194" s="223"/>
      <c r="T194" s="223">
        <f t="shared" si="17"/>
        <v>86.66666666666667</v>
      </c>
      <c r="U194" s="223"/>
      <c r="V194" s="223"/>
      <c r="W194" s="223"/>
      <c r="X194" s="223">
        <f t="shared" si="18"/>
        <v>0.3999999999999999</v>
      </c>
      <c r="Y194" s="223"/>
      <c r="Z194" s="223">
        <f t="shared" si="19"/>
        <v>0.3999999999999999</v>
      </c>
      <c r="AA194" s="223"/>
      <c r="AB194" s="223"/>
      <c r="AC194" s="223"/>
    </row>
    <row r="195" spans="2:29" s="224" customFormat="1" ht="14.25">
      <c r="B195" s="236" t="s">
        <v>431</v>
      </c>
      <c r="C195" s="100" t="s">
        <v>22</v>
      </c>
      <c r="D195" s="99" t="s">
        <v>525</v>
      </c>
      <c r="E195" s="99" t="s">
        <v>453</v>
      </c>
      <c r="F195" s="223">
        <f t="shared" si="21"/>
        <v>3</v>
      </c>
      <c r="G195" s="223"/>
      <c r="H195" s="223">
        <v>3</v>
      </c>
      <c r="I195" s="223"/>
      <c r="J195" s="223"/>
      <c r="K195" s="223"/>
      <c r="L195" s="223">
        <f t="shared" si="22"/>
        <v>2.6</v>
      </c>
      <c r="M195" s="223"/>
      <c r="N195" s="223">
        <v>2.6</v>
      </c>
      <c r="O195" s="223"/>
      <c r="P195" s="223"/>
      <c r="Q195" s="223"/>
      <c r="R195" s="223">
        <f t="shared" si="16"/>
        <v>86.66666666666667</v>
      </c>
      <c r="S195" s="223"/>
      <c r="T195" s="223">
        <f t="shared" si="17"/>
        <v>86.66666666666667</v>
      </c>
      <c r="U195" s="223"/>
      <c r="V195" s="223"/>
      <c r="W195" s="223"/>
      <c r="X195" s="223">
        <f t="shared" si="18"/>
        <v>0.3999999999999999</v>
      </c>
      <c r="Y195" s="223"/>
      <c r="Z195" s="223">
        <f t="shared" si="19"/>
        <v>0.3999999999999999</v>
      </c>
      <c r="AA195" s="223"/>
      <c r="AB195" s="223"/>
      <c r="AC195" s="223"/>
    </row>
    <row r="196" spans="2:29" s="224" customFormat="1" ht="28.5">
      <c r="B196" s="219" t="s">
        <v>8</v>
      </c>
      <c r="C196" s="100" t="s">
        <v>22</v>
      </c>
      <c r="D196" s="99" t="s">
        <v>9</v>
      </c>
      <c r="E196" s="99"/>
      <c r="F196" s="223">
        <f t="shared" si="21"/>
        <v>30</v>
      </c>
      <c r="G196" s="223"/>
      <c r="H196" s="223">
        <f>H197+H198</f>
        <v>30</v>
      </c>
      <c r="I196" s="223"/>
      <c r="J196" s="223"/>
      <c r="K196" s="223"/>
      <c r="L196" s="223">
        <f t="shared" si="22"/>
        <v>30</v>
      </c>
      <c r="M196" s="223"/>
      <c r="N196" s="223">
        <f>N197+N198</f>
        <v>30</v>
      </c>
      <c r="O196" s="223"/>
      <c r="P196" s="223"/>
      <c r="Q196" s="223"/>
      <c r="R196" s="223">
        <f t="shared" si="16"/>
        <v>100</v>
      </c>
      <c r="S196" s="223"/>
      <c r="T196" s="223">
        <f t="shared" si="17"/>
        <v>100</v>
      </c>
      <c r="U196" s="223"/>
      <c r="V196" s="223"/>
      <c r="W196" s="223"/>
      <c r="X196" s="223">
        <f t="shared" si="18"/>
        <v>0</v>
      </c>
      <c r="Y196" s="223"/>
      <c r="Z196" s="223">
        <f t="shared" si="19"/>
        <v>0</v>
      </c>
      <c r="AA196" s="223"/>
      <c r="AB196" s="223"/>
      <c r="AC196" s="223"/>
    </row>
    <row r="197" spans="2:29" s="224" customFormat="1" ht="14.25">
      <c r="B197" s="219" t="s">
        <v>435</v>
      </c>
      <c r="C197" s="100" t="s">
        <v>22</v>
      </c>
      <c r="D197" s="99">
        <v>600</v>
      </c>
      <c r="E197" s="99" t="s">
        <v>484</v>
      </c>
      <c r="F197" s="223">
        <f t="shared" si="21"/>
        <v>10</v>
      </c>
      <c r="G197" s="223"/>
      <c r="H197" s="223">
        <v>10</v>
      </c>
      <c r="I197" s="223"/>
      <c r="J197" s="223"/>
      <c r="K197" s="223"/>
      <c r="L197" s="223">
        <f t="shared" si="22"/>
        <v>10</v>
      </c>
      <c r="M197" s="223"/>
      <c r="N197" s="223">
        <v>10</v>
      </c>
      <c r="O197" s="223"/>
      <c r="P197" s="223"/>
      <c r="Q197" s="223"/>
      <c r="R197" s="223">
        <f t="shared" si="16"/>
        <v>100</v>
      </c>
      <c r="S197" s="223"/>
      <c r="T197" s="223">
        <f t="shared" si="17"/>
        <v>100</v>
      </c>
      <c r="U197" s="223"/>
      <c r="V197" s="223"/>
      <c r="W197" s="223"/>
      <c r="X197" s="223">
        <f t="shared" si="18"/>
        <v>0</v>
      </c>
      <c r="Y197" s="223"/>
      <c r="Z197" s="223">
        <f t="shared" si="19"/>
        <v>0</v>
      </c>
      <c r="AA197" s="223"/>
      <c r="AB197" s="223"/>
      <c r="AC197" s="223"/>
    </row>
    <row r="198" spans="2:29" s="221" customFormat="1" ht="15">
      <c r="B198" s="219" t="s">
        <v>436</v>
      </c>
      <c r="C198" s="100" t="s">
        <v>22</v>
      </c>
      <c r="D198" s="99" t="s">
        <v>9</v>
      </c>
      <c r="E198" s="99" t="s">
        <v>485</v>
      </c>
      <c r="F198" s="223">
        <f t="shared" si="21"/>
        <v>20</v>
      </c>
      <c r="G198" s="223"/>
      <c r="H198" s="223">
        <v>20</v>
      </c>
      <c r="I198" s="123"/>
      <c r="J198" s="123"/>
      <c r="K198" s="123"/>
      <c r="L198" s="223">
        <f t="shared" si="22"/>
        <v>20</v>
      </c>
      <c r="M198" s="223"/>
      <c r="N198" s="223">
        <v>20</v>
      </c>
      <c r="O198" s="123"/>
      <c r="P198" s="223"/>
      <c r="Q198" s="223"/>
      <c r="R198" s="223">
        <f t="shared" si="16"/>
        <v>100</v>
      </c>
      <c r="S198" s="223"/>
      <c r="T198" s="223">
        <f t="shared" si="17"/>
        <v>100</v>
      </c>
      <c r="U198" s="223"/>
      <c r="V198" s="223"/>
      <c r="W198" s="223"/>
      <c r="X198" s="223">
        <f t="shared" si="18"/>
        <v>0</v>
      </c>
      <c r="Y198" s="223"/>
      <c r="Z198" s="223">
        <f t="shared" si="19"/>
        <v>0</v>
      </c>
      <c r="AA198" s="223"/>
      <c r="AB198" s="223"/>
      <c r="AC198" s="123"/>
    </row>
    <row r="199" spans="2:29" s="221" customFormat="1" ht="42.75">
      <c r="B199" s="219" t="s">
        <v>27</v>
      </c>
      <c r="C199" s="100" t="s">
        <v>28</v>
      </c>
      <c r="D199" s="99"/>
      <c r="E199" s="99"/>
      <c r="F199" s="223">
        <f t="shared" si="21"/>
        <v>68</v>
      </c>
      <c r="G199" s="223"/>
      <c r="H199" s="223">
        <f>H200</f>
        <v>68</v>
      </c>
      <c r="I199" s="123"/>
      <c r="J199" s="123"/>
      <c r="K199" s="123"/>
      <c r="L199" s="223">
        <f t="shared" si="22"/>
        <v>45</v>
      </c>
      <c r="M199" s="223"/>
      <c r="N199" s="223">
        <f>N200</f>
        <v>45</v>
      </c>
      <c r="O199" s="123"/>
      <c r="P199" s="223"/>
      <c r="Q199" s="223"/>
      <c r="R199" s="223">
        <f t="shared" si="16"/>
        <v>66.17647058823529</v>
      </c>
      <c r="S199" s="223"/>
      <c r="T199" s="223">
        <f t="shared" si="17"/>
        <v>66.17647058823529</v>
      </c>
      <c r="U199" s="223"/>
      <c r="V199" s="223"/>
      <c r="W199" s="223"/>
      <c r="X199" s="223">
        <f t="shared" si="18"/>
        <v>23</v>
      </c>
      <c r="Y199" s="223"/>
      <c r="Z199" s="223">
        <f t="shared" si="19"/>
        <v>23</v>
      </c>
      <c r="AA199" s="223"/>
      <c r="AB199" s="223"/>
      <c r="AC199" s="123"/>
    </row>
    <row r="200" spans="2:29" s="221" customFormat="1" ht="57">
      <c r="B200" s="219" t="s">
        <v>29</v>
      </c>
      <c r="C200" s="100" t="s">
        <v>30</v>
      </c>
      <c r="D200" s="99"/>
      <c r="E200" s="99"/>
      <c r="F200" s="223">
        <f t="shared" si="21"/>
        <v>68</v>
      </c>
      <c r="G200" s="223"/>
      <c r="H200" s="223">
        <f>H203+H201</f>
        <v>68</v>
      </c>
      <c r="I200" s="123"/>
      <c r="J200" s="123"/>
      <c r="K200" s="123"/>
      <c r="L200" s="223">
        <f t="shared" si="22"/>
        <v>45</v>
      </c>
      <c r="M200" s="223"/>
      <c r="N200" s="223">
        <f>N203+N201</f>
        <v>45</v>
      </c>
      <c r="O200" s="123"/>
      <c r="P200" s="223"/>
      <c r="Q200" s="223"/>
      <c r="R200" s="223">
        <f t="shared" si="16"/>
        <v>66.17647058823529</v>
      </c>
      <c r="S200" s="223"/>
      <c r="T200" s="223">
        <f t="shared" si="17"/>
        <v>66.17647058823529</v>
      </c>
      <c r="U200" s="223"/>
      <c r="V200" s="223"/>
      <c r="W200" s="223"/>
      <c r="X200" s="223">
        <f t="shared" si="18"/>
        <v>23</v>
      </c>
      <c r="Y200" s="223"/>
      <c r="Z200" s="223">
        <f t="shared" si="19"/>
        <v>23</v>
      </c>
      <c r="AA200" s="223"/>
      <c r="AB200" s="223"/>
      <c r="AC200" s="123"/>
    </row>
    <row r="201" spans="2:29" s="221" customFormat="1" ht="29.25">
      <c r="B201" s="236" t="s">
        <v>524</v>
      </c>
      <c r="C201" s="100" t="s">
        <v>30</v>
      </c>
      <c r="D201" s="99" t="s">
        <v>525</v>
      </c>
      <c r="E201" s="99"/>
      <c r="F201" s="223">
        <f t="shared" si="21"/>
        <v>1</v>
      </c>
      <c r="G201" s="223"/>
      <c r="H201" s="223">
        <f>H202</f>
        <v>1</v>
      </c>
      <c r="I201" s="123"/>
      <c r="J201" s="123"/>
      <c r="K201" s="123"/>
      <c r="L201" s="223">
        <f t="shared" si="22"/>
        <v>0.8</v>
      </c>
      <c r="M201" s="223"/>
      <c r="N201" s="223">
        <f>N202</f>
        <v>0.8</v>
      </c>
      <c r="O201" s="123"/>
      <c r="P201" s="223"/>
      <c r="Q201" s="223"/>
      <c r="R201" s="223">
        <f t="shared" si="16"/>
        <v>80</v>
      </c>
      <c r="S201" s="223"/>
      <c r="T201" s="223">
        <f t="shared" si="17"/>
        <v>80</v>
      </c>
      <c r="U201" s="223"/>
      <c r="V201" s="223"/>
      <c r="W201" s="223"/>
      <c r="X201" s="223">
        <f t="shared" si="18"/>
        <v>0.19999999999999996</v>
      </c>
      <c r="Y201" s="223"/>
      <c r="Z201" s="223">
        <f t="shared" si="19"/>
        <v>0.19999999999999996</v>
      </c>
      <c r="AA201" s="223"/>
      <c r="AB201" s="223"/>
      <c r="AC201" s="123"/>
    </row>
    <row r="202" spans="2:29" s="221" customFormat="1" ht="15">
      <c r="B202" s="236" t="s">
        <v>431</v>
      </c>
      <c r="C202" s="100" t="s">
        <v>30</v>
      </c>
      <c r="D202" s="99" t="s">
        <v>525</v>
      </c>
      <c r="E202" s="99" t="s">
        <v>453</v>
      </c>
      <c r="F202" s="223">
        <f t="shared" si="21"/>
        <v>1</v>
      </c>
      <c r="G202" s="223"/>
      <c r="H202" s="223">
        <v>1</v>
      </c>
      <c r="I202" s="123"/>
      <c r="J202" s="123"/>
      <c r="K202" s="123"/>
      <c r="L202" s="223">
        <f t="shared" si="22"/>
        <v>0.8</v>
      </c>
      <c r="M202" s="223"/>
      <c r="N202" s="223">
        <v>0.8</v>
      </c>
      <c r="O202" s="123"/>
      <c r="P202" s="223"/>
      <c r="Q202" s="223"/>
      <c r="R202" s="223">
        <f t="shared" si="16"/>
        <v>80</v>
      </c>
      <c r="S202" s="223"/>
      <c r="T202" s="223">
        <f t="shared" si="17"/>
        <v>80</v>
      </c>
      <c r="U202" s="223"/>
      <c r="V202" s="223"/>
      <c r="W202" s="223"/>
      <c r="X202" s="223">
        <f t="shared" si="18"/>
        <v>0.19999999999999996</v>
      </c>
      <c r="Y202" s="223"/>
      <c r="Z202" s="223">
        <f t="shared" si="19"/>
        <v>0.19999999999999996</v>
      </c>
      <c r="AA202" s="223"/>
      <c r="AB202" s="223"/>
      <c r="AC202" s="123"/>
    </row>
    <row r="203" spans="2:29" s="221" customFormat="1" ht="28.5">
      <c r="B203" s="219" t="s">
        <v>8</v>
      </c>
      <c r="C203" s="100" t="s">
        <v>30</v>
      </c>
      <c r="D203" s="99" t="s">
        <v>9</v>
      </c>
      <c r="E203" s="99"/>
      <c r="F203" s="223">
        <f t="shared" si="21"/>
        <v>67</v>
      </c>
      <c r="G203" s="223"/>
      <c r="H203" s="223">
        <f>H204</f>
        <v>67</v>
      </c>
      <c r="I203" s="123"/>
      <c r="J203" s="123"/>
      <c r="K203" s="123"/>
      <c r="L203" s="223">
        <f t="shared" si="22"/>
        <v>44.2</v>
      </c>
      <c r="M203" s="223"/>
      <c r="N203" s="223">
        <f>N204</f>
        <v>44.2</v>
      </c>
      <c r="O203" s="123"/>
      <c r="P203" s="223"/>
      <c r="Q203" s="223"/>
      <c r="R203" s="223">
        <f t="shared" si="16"/>
        <v>65.97014925373135</v>
      </c>
      <c r="S203" s="223"/>
      <c r="T203" s="223">
        <f t="shared" si="17"/>
        <v>65.97014925373135</v>
      </c>
      <c r="U203" s="223"/>
      <c r="V203" s="223"/>
      <c r="W203" s="223"/>
      <c r="X203" s="223">
        <f t="shared" si="18"/>
        <v>22.799999999999997</v>
      </c>
      <c r="Y203" s="223"/>
      <c r="Z203" s="223">
        <f t="shared" si="19"/>
        <v>22.799999999999997</v>
      </c>
      <c r="AA203" s="223"/>
      <c r="AB203" s="223"/>
      <c r="AC203" s="123"/>
    </row>
    <row r="204" spans="2:29" s="221" customFormat="1" ht="15">
      <c r="B204" s="219" t="s">
        <v>436</v>
      </c>
      <c r="C204" s="100" t="s">
        <v>30</v>
      </c>
      <c r="D204" s="99" t="s">
        <v>9</v>
      </c>
      <c r="E204" s="99" t="s">
        <v>485</v>
      </c>
      <c r="F204" s="223">
        <f t="shared" si="21"/>
        <v>67</v>
      </c>
      <c r="G204" s="223"/>
      <c r="H204" s="223">
        <v>67</v>
      </c>
      <c r="I204" s="123"/>
      <c r="J204" s="123"/>
      <c r="K204" s="123"/>
      <c r="L204" s="223">
        <f t="shared" si="22"/>
        <v>44.2</v>
      </c>
      <c r="M204" s="223"/>
      <c r="N204" s="223">
        <v>44.2</v>
      </c>
      <c r="O204" s="123"/>
      <c r="P204" s="223"/>
      <c r="Q204" s="223"/>
      <c r="R204" s="223">
        <f t="shared" si="16"/>
        <v>65.97014925373135</v>
      </c>
      <c r="S204" s="223"/>
      <c r="T204" s="223">
        <f t="shared" si="17"/>
        <v>65.97014925373135</v>
      </c>
      <c r="U204" s="223"/>
      <c r="V204" s="223"/>
      <c r="W204" s="223"/>
      <c r="X204" s="223">
        <f t="shared" si="18"/>
        <v>22.799999999999997</v>
      </c>
      <c r="Y204" s="223"/>
      <c r="Z204" s="223">
        <f t="shared" si="19"/>
        <v>22.799999999999997</v>
      </c>
      <c r="AA204" s="223"/>
      <c r="AB204" s="223"/>
      <c r="AC204" s="123"/>
    </row>
    <row r="205" spans="2:29" s="221" customFormat="1" ht="57">
      <c r="B205" s="219" t="s">
        <v>37</v>
      </c>
      <c r="C205" s="100" t="s">
        <v>38</v>
      </c>
      <c r="D205" s="99"/>
      <c r="E205" s="99"/>
      <c r="F205" s="223">
        <f t="shared" si="21"/>
        <v>560.8</v>
      </c>
      <c r="G205" s="223"/>
      <c r="H205" s="223">
        <f>H206</f>
        <v>560.8</v>
      </c>
      <c r="I205" s="123"/>
      <c r="J205" s="123"/>
      <c r="K205" s="123"/>
      <c r="L205" s="223">
        <f t="shared" si="22"/>
        <v>0</v>
      </c>
      <c r="M205" s="223"/>
      <c r="N205" s="223">
        <f>N206</f>
        <v>0</v>
      </c>
      <c r="O205" s="123"/>
      <c r="P205" s="223"/>
      <c r="Q205" s="223"/>
      <c r="R205" s="223">
        <f t="shared" si="16"/>
        <v>0</v>
      </c>
      <c r="S205" s="223"/>
      <c r="T205" s="223">
        <f t="shared" si="17"/>
        <v>0</v>
      </c>
      <c r="U205" s="223"/>
      <c r="V205" s="223"/>
      <c r="W205" s="223"/>
      <c r="X205" s="223">
        <f t="shared" si="18"/>
        <v>560.8</v>
      </c>
      <c r="Y205" s="223"/>
      <c r="Z205" s="223">
        <f t="shared" si="19"/>
        <v>560.8</v>
      </c>
      <c r="AA205" s="223"/>
      <c r="AB205" s="223"/>
      <c r="AC205" s="123"/>
    </row>
    <row r="206" spans="2:29" s="221" customFormat="1" ht="71.25">
      <c r="B206" s="219" t="s">
        <v>49</v>
      </c>
      <c r="C206" s="100" t="s">
        <v>50</v>
      </c>
      <c r="D206" s="99"/>
      <c r="E206" s="99"/>
      <c r="F206" s="223">
        <f t="shared" si="21"/>
        <v>560.8</v>
      </c>
      <c r="G206" s="223"/>
      <c r="H206" s="223">
        <f>H207</f>
        <v>560.8</v>
      </c>
      <c r="I206" s="123"/>
      <c r="J206" s="123"/>
      <c r="K206" s="123"/>
      <c r="L206" s="223">
        <f t="shared" si="22"/>
        <v>0</v>
      </c>
      <c r="M206" s="223"/>
      <c r="N206" s="223">
        <f>N207</f>
        <v>0</v>
      </c>
      <c r="O206" s="123"/>
      <c r="P206" s="223"/>
      <c r="Q206" s="223"/>
      <c r="R206" s="223">
        <f aca="true" t="shared" si="23" ref="R206:R269">L206/F206*100</f>
        <v>0</v>
      </c>
      <c r="S206" s="223"/>
      <c r="T206" s="223">
        <f aca="true" t="shared" si="24" ref="T206:T269">N206/H206*100</f>
        <v>0</v>
      </c>
      <c r="U206" s="223"/>
      <c r="V206" s="223"/>
      <c r="W206" s="223"/>
      <c r="X206" s="223">
        <f t="shared" si="18"/>
        <v>560.8</v>
      </c>
      <c r="Y206" s="223"/>
      <c r="Z206" s="223">
        <f t="shared" si="19"/>
        <v>560.8</v>
      </c>
      <c r="AA206" s="223"/>
      <c r="AB206" s="223"/>
      <c r="AC206" s="123"/>
    </row>
    <row r="207" spans="2:29" s="221" customFormat="1" ht="28.5">
      <c r="B207" s="219" t="s">
        <v>8</v>
      </c>
      <c r="C207" s="100" t="s">
        <v>50</v>
      </c>
      <c r="D207" s="99" t="s">
        <v>9</v>
      </c>
      <c r="E207" s="99"/>
      <c r="F207" s="223">
        <f t="shared" si="21"/>
        <v>560.8</v>
      </c>
      <c r="G207" s="223"/>
      <c r="H207" s="223">
        <f>H208</f>
        <v>560.8</v>
      </c>
      <c r="I207" s="123"/>
      <c r="J207" s="123"/>
      <c r="K207" s="123"/>
      <c r="L207" s="223">
        <f t="shared" si="22"/>
        <v>0</v>
      </c>
      <c r="M207" s="223"/>
      <c r="N207" s="223">
        <f>N208</f>
        <v>0</v>
      </c>
      <c r="O207" s="123"/>
      <c r="P207" s="223"/>
      <c r="Q207" s="223"/>
      <c r="R207" s="223">
        <f t="shared" si="23"/>
        <v>0</v>
      </c>
      <c r="S207" s="223" t="e">
        <f>M207/G207*100</f>
        <v>#DIV/0!</v>
      </c>
      <c r="T207" s="223">
        <f t="shared" si="24"/>
        <v>0</v>
      </c>
      <c r="U207" s="223"/>
      <c r="V207" s="223"/>
      <c r="W207" s="223"/>
      <c r="X207" s="223">
        <f t="shared" si="18"/>
        <v>560.8</v>
      </c>
      <c r="Y207" s="223"/>
      <c r="Z207" s="223">
        <f t="shared" si="19"/>
        <v>560.8</v>
      </c>
      <c r="AA207" s="223"/>
      <c r="AB207" s="223"/>
      <c r="AC207" s="123"/>
    </row>
    <row r="208" spans="2:29" s="221" customFormat="1" ht="15">
      <c r="B208" s="219" t="s">
        <v>436</v>
      </c>
      <c r="C208" s="100" t="s">
        <v>50</v>
      </c>
      <c r="D208" s="99" t="s">
        <v>9</v>
      </c>
      <c r="E208" s="99" t="s">
        <v>485</v>
      </c>
      <c r="F208" s="223">
        <f t="shared" si="21"/>
        <v>560.8</v>
      </c>
      <c r="G208" s="223"/>
      <c r="H208" s="223">
        <v>560.8</v>
      </c>
      <c r="I208" s="123"/>
      <c r="J208" s="123"/>
      <c r="K208" s="123"/>
      <c r="L208" s="223">
        <f t="shared" si="22"/>
        <v>0</v>
      </c>
      <c r="M208" s="223"/>
      <c r="N208" s="223">
        <v>0</v>
      </c>
      <c r="O208" s="123"/>
      <c r="P208" s="223"/>
      <c r="Q208" s="223"/>
      <c r="R208" s="223">
        <f t="shared" si="23"/>
        <v>0</v>
      </c>
      <c r="S208" s="223" t="e">
        <f>M208/G208*100</f>
        <v>#DIV/0!</v>
      </c>
      <c r="T208" s="223">
        <f t="shared" si="24"/>
        <v>0</v>
      </c>
      <c r="U208" s="223" t="e">
        <f>O208/I208*100</f>
        <v>#DIV/0!</v>
      </c>
      <c r="V208" s="223" t="e">
        <f>P208/J208*100</f>
        <v>#DIV/0!</v>
      </c>
      <c r="W208" s="223" t="e">
        <f>Q208/K208*100</f>
        <v>#DIV/0!</v>
      </c>
      <c r="X208" s="223">
        <f t="shared" si="18"/>
        <v>560.8</v>
      </c>
      <c r="Y208" s="223"/>
      <c r="Z208" s="223">
        <f t="shared" si="19"/>
        <v>560.8</v>
      </c>
      <c r="AA208" s="223"/>
      <c r="AB208" s="223"/>
      <c r="AC208" s="123"/>
    </row>
    <row r="209" spans="2:29" s="221" customFormat="1" ht="45">
      <c r="B209" s="222" t="s">
        <v>61</v>
      </c>
      <c r="C209" s="127" t="s">
        <v>62</v>
      </c>
      <c r="D209" s="98"/>
      <c r="E209" s="98"/>
      <c r="F209" s="123">
        <f t="shared" si="21"/>
        <v>7</v>
      </c>
      <c r="G209" s="123"/>
      <c r="H209" s="123">
        <f>H210+H214</f>
        <v>7</v>
      </c>
      <c r="I209" s="123"/>
      <c r="J209" s="123"/>
      <c r="K209" s="123"/>
      <c r="L209" s="123">
        <f t="shared" si="22"/>
        <v>0</v>
      </c>
      <c r="M209" s="123"/>
      <c r="N209" s="123">
        <f>N210+N214</f>
        <v>0</v>
      </c>
      <c r="O209" s="123"/>
      <c r="P209" s="223"/>
      <c r="Q209" s="223"/>
      <c r="R209" s="223">
        <f t="shared" si="23"/>
        <v>0</v>
      </c>
      <c r="S209" s="223"/>
      <c r="T209" s="223">
        <f t="shared" si="24"/>
        <v>0</v>
      </c>
      <c r="U209" s="223"/>
      <c r="V209" s="223"/>
      <c r="W209" s="223"/>
      <c r="X209" s="123">
        <f t="shared" si="18"/>
        <v>7</v>
      </c>
      <c r="Y209" s="123"/>
      <c r="Z209" s="123">
        <f t="shared" si="19"/>
        <v>7</v>
      </c>
      <c r="AA209" s="123"/>
      <c r="AB209" s="123"/>
      <c r="AC209" s="123"/>
    </row>
    <row r="210" spans="2:29" s="221" customFormat="1" ht="57">
      <c r="B210" s="219" t="s">
        <v>63</v>
      </c>
      <c r="C210" s="101" t="s">
        <v>64</v>
      </c>
      <c r="D210" s="99"/>
      <c r="E210" s="99"/>
      <c r="F210" s="223">
        <f t="shared" si="21"/>
        <v>1</v>
      </c>
      <c r="G210" s="223"/>
      <c r="H210" s="223">
        <f>H211</f>
        <v>1</v>
      </c>
      <c r="I210" s="223"/>
      <c r="J210" s="223"/>
      <c r="K210" s="223"/>
      <c r="L210" s="223">
        <f t="shared" si="22"/>
        <v>0</v>
      </c>
      <c r="M210" s="223"/>
      <c r="N210" s="223">
        <f>N211</f>
        <v>0</v>
      </c>
      <c r="O210" s="223"/>
      <c r="P210" s="223"/>
      <c r="Q210" s="223"/>
      <c r="R210" s="223">
        <f t="shared" si="23"/>
        <v>0</v>
      </c>
      <c r="S210" s="223"/>
      <c r="T210" s="223">
        <f t="shared" si="24"/>
        <v>0</v>
      </c>
      <c r="U210" s="223"/>
      <c r="V210" s="223"/>
      <c r="W210" s="223"/>
      <c r="X210" s="223">
        <f t="shared" si="18"/>
        <v>1</v>
      </c>
      <c r="Y210" s="223"/>
      <c r="Z210" s="223">
        <f t="shared" si="19"/>
        <v>1</v>
      </c>
      <c r="AA210" s="223"/>
      <c r="AB210" s="223"/>
      <c r="AC210" s="123"/>
    </row>
    <row r="211" spans="2:29" s="221" customFormat="1" ht="71.25">
      <c r="B211" s="219" t="s">
        <v>65</v>
      </c>
      <c r="C211" s="101" t="s">
        <v>66</v>
      </c>
      <c r="D211" s="99"/>
      <c r="E211" s="99"/>
      <c r="F211" s="223">
        <f t="shared" si="21"/>
        <v>1</v>
      </c>
      <c r="G211" s="223"/>
      <c r="H211" s="223">
        <f>H212</f>
        <v>1</v>
      </c>
      <c r="I211" s="223"/>
      <c r="J211" s="223"/>
      <c r="K211" s="223"/>
      <c r="L211" s="223">
        <f t="shared" si="22"/>
        <v>0</v>
      </c>
      <c r="M211" s="223"/>
      <c r="N211" s="223">
        <f>N212</f>
        <v>0</v>
      </c>
      <c r="O211" s="223"/>
      <c r="P211" s="223"/>
      <c r="Q211" s="223"/>
      <c r="R211" s="223">
        <f t="shared" si="23"/>
        <v>0</v>
      </c>
      <c r="S211" s="223"/>
      <c r="T211" s="223">
        <f t="shared" si="24"/>
        <v>0</v>
      </c>
      <c r="U211" s="223"/>
      <c r="V211" s="223"/>
      <c r="W211" s="223"/>
      <c r="X211" s="223">
        <f t="shared" si="18"/>
        <v>1</v>
      </c>
      <c r="Y211" s="223"/>
      <c r="Z211" s="223">
        <f t="shared" si="19"/>
        <v>1</v>
      </c>
      <c r="AA211" s="223"/>
      <c r="AB211" s="223"/>
      <c r="AC211" s="123"/>
    </row>
    <row r="212" spans="2:29" s="221" customFormat="1" ht="29.25">
      <c r="B212" s="236" t="s">
        <v>524</v>
      </c>
      <c r="C212" s="101" t="s">
        <v>66</v>
      </c>
      <c r="D212" s="99" t="s">
        <v>525</v>
      </c>
      <c r="E212" s="99"/>
      <c r="F212" s="223">
        <f t="shared" si="21"/>
        <v>1</v>
      </c>
      <c r="G212" s="223"/>
      <c r="H212" s="223">
        <f>H213</f>
        <v>1</v>
      </c>
      <c r="I212" s="223"/>
      <c r="J212" s="223"/>
      <c r="K212" s="223"/>
      <c r="L212" s="223">
        <f t="shared" si="22"/>
        <v>0</v>
      </c>
      <c r="M212" s="223"/>
      <c r="N212" s="223">
        <f>N213</f>
        <v>0</v>
      </c>
      <c r="O212" s="223"/>
      <c r="P212" s="223"/>
      <c r="Q212" s="223"/>
      <c r="R212" s="223">
        <f t="shared" si="23"/>
        <v>0</v>
      </c>
      <c r="S212" s="223"/>
      <c r="T212" s="223">
        <f t="shared" si="24"/>
        <v>0</v>
      </c>
      <c r="U212" s="223"/>
      <c r="V212" s="223"/>
      <c r="W212" s="223"/>
      <c r="X212" s="223">
        <f t="shared" si="18"/>
        <v>1</v>
      </c>
      <c r="Y212" s="223"/>
      <c r="Z212" s="223">
        <f t="shared" si="19"/>
        <v>1</v>
      </c>
      <c r="AA212" s="223"/>
      <c r="AB212" s="223"/>
      <c r="AC212" s="123"/>
    </row>
    <row r="213" spans="2:29" s="221" customFormat="1" ht="15">
      <c r="B213" s="219" t="s">
        <v>217</v>
      </c>
      <c r="C213" s="101" t="s">
        <v>66</v>
      </c>
      <c r="D213" s="99" t="s">
        <v>525</v>
      </c>
      <c r="E213" s="99" t="s">
        <v>486</v>
      </c>
      <c r="F213" s="223">
        <f t="shared" si="21"/>
        <v>1</v>
      </c>
      <c r="G213" s="223"/>
      <c r="H213" s="223">
        <v>1</v>
      </c>
      <c r="I213" s="223"/>
      <c r="J213" s="223"/>
      <c r="K213" s="223"/>
      <c r="L213" s="223">
        <f t="shared" si="22"/>
        <v>0</v>
      </c>
      <c r="M213" s="223"/>
      <c r="N213" s="223">
        <v>0</v>
      </c>
      <c r="O213" s="223"/>
      <c r="P213" s="223"/>
      <c r="Q213" s="223"/>
      <c r="R213" s="223">
        <f t="shared" si="23"/>
        <v>0</v>
      </c>
      <c r="S213" s="223"/>
      <c r="T213" s="223">
        <f t="shared" si="24"/>
        <v>0</v>
      </c>
      <c r="U213" s="223"/>
      <c r="V213" s="223"/>
      <c r="W213" s="223"/>
      <c r="X213" s="223">
        <f t="shared" si="18"/>
        <v>1</v>
      </c>
      <c r="Y213" s="223"/>
      <c r="Z213" s="223">
        <f t="shared" si="19"/>
        <v>1</v>
      </c>
      <c r="AA213" s="223"/>
      <c r="AB213" s="223"/>
      <c r="AC213" s="123"/>
    </row>
    <row r="214" spans="2:29" s="221" customFormat="1" ht="57">
      <c r="B214" s="219" t="s">
        <v>67</v>
      </c>
      <c r="C214" s="101" t="s">
        <v>68</v>
      </c>
      <c r="D214" s="99"/>
      <c r="E214" s="99"/>
      <c r="F214" s="223">
        <f t="shared" si="21"/>
        <v>6</v>
      </c>
      <c r="G214" s="223"/>
      <c r="H214" s="223">
        <f>H215</f>
        <v>6</v>
      </c>
      <c r="I214" s="223"/>
      <c r="J214" s="223"/>
      <c r="K214" s="223"/>
      <c r="L214" s="223">
        <f t="shared" si="22"/>
        <v>0</v>
      </c>
      <c r="M214" s="223"/>
      <c r="N214" s="223">
        <f>N215</f>
        <v>0</v>
      </c>
      <c r="O214" s="223"/>
      <c r="P214" s="223"/>
      <c r="Q214" s="223"/>
      <c r="R214" s="223">
        <f t="shared" si="23"/>
        <v>0</v>
      </c>
      <c r="S214" s="223"/>
      <c r="T214" s="223">
        <f t="shared" si="24"/>
        <v>0</v>
      </c>
      <c r="U214" s="223"/>
      <c r="V214" s="223"/>
      <c r="W214" s="223"/>
      <c r="X214" s="223">
        <f t="shared" si="18"/>
        <v>6</v>
      </c>
      <c r="Y214" s="223"/>
      <c r="Z214" s="223">
        <f t="shared" si="19"/>
        <v>6</v>
      </c>
      <c r="AA214" s="223"/>
      <c r="AB214" s="223"/>
      <c r="AC214" s="123"/>
    </row>
    <row r="215" spans="2:29" s="221" customFormat="1" ht="57">
      <c r="B215" s="219" t="s">
        <v>69</v>
      </c>
      <c r="C215" s="101" t="s">
        <v>70</v>
      </c>
      <c r="D215" s="99"/>
      <c r="E215" s="99"/>
      <c r="F215" s="223">
        <f t="shared" si="21"/>
        <v>6</v>
      </c>
      <c r="G215" s="223"/>
      <c r="H215" s="223">
        <f>H216</f>
        <v>6</v>
      </c>
      <c r="I215" s="223"/>
      <c r="J215" s="223"/>
      <c r="K215" s="223"/>
      <c r="L215" s="223">
        <f t="shared" si="22"/>
        <v>0</v>
      </c>
      <c r="M215" s="223"/>
      <c r="N215" s="223">
        <f>N216</f>
        <v>0</v>
      </c>
      <c r="O215" s="223"/>
      <c r="P215" s="223"/>
      <c r="Q215" s="223"/>
      <c r="R215" s="223">
        <f t="shared" si="23"/>
        <v>0</v>
      </c>
      <c r="S215" s="223"/>
      <c r="T215" s="223">
        <f t="shared" si="24"/>
        <v>0</v>
      </c>
      <c r="U215" s="223"/>
      <c r="V215" s="223"/>
      <c r="W215" s="223"/>
      <c r="X215" s="223">
        <f t="shared" si="18"/>
        <v>6</v>
      </c>
      <c r="Y215" s="223"/>
      <c r="Z215" s="223">
        <f t="shared" si="19"/>
        <v>6</v>
      </c>
      <c r="AA215" s="223"/>
      <c r="AB215" s="223"/>
      <c r="AC215" s="123"/>
    </row>
    <row r="216" spans="2:29" s="221" customFormat="1" ht="29.25">
      <c r="B216" s="236" t="s">
        <v>524</v>
      </c>
      <c r="C216" s="101" t="s">
        <v>70</v>
      </c>
      <c r="D216" s="99" t="s">
        <v>525</v>
      </c>
      <c r="E216" s="99"/>
      <c r="F216" s="223">
        <f t="shared" si="21"/>
        <v>6</v>
      </c>
      <c r="G216" s="223"/>
      <c r="H216" s="223">
        <f>H217</f>
        <v>6</v>
      </c>
      <c r="I216" s="223"/>
      <c r="J216" s="223"/>
      <c r="K216" s="223"/>
      <c r="L216" s="223">
        <f t="shared" si="22"/>
        <v>0</v>
      </c>
      <c r="M216" s="223"/>
      <c r="N216" s="223">
        <f>N217</f>
        <v>0</v>
      </c>
      <c r="O216" s="223"/>
      <c r="P216" s="223"/>
      <c r="Q216" s="223"/>
      <c r="R216" s="223">
        <f t="shared" si="23"/>
        <v>0</v>
      </c>
      <c r="S216" s="223"/>
      <c r="T216" s="223">
        <f t="shared" si="24"/>
        <v>0</v>
      </c>
      <c r="U216" s="223"/>
      <c r="V216" s="223"/>
      <c r="W216" s="223"/>
      <c r="X216" s="223">
        <f t="shared" si="18"/>
        <v>6</v>
      </c>
      <c r="Y216" s="223"/>
      <c r="Z216" s="223">
        <f t="shared" si="19"/>
        <v>6</v>
      </c>
      <c r="AA216" s="223"/>
      <c r="AB216" s="223"/>
      <c r="AC216" s="123"/>
    </row>
    <row r="217" spans="2:29" s="221" customFormat="1" ht="15">
      <c r="B217" s="219" t="s">
        <v>217</v>
      </c>
      <c r="C217" s="101" t="s">
        <v>70</v>
      </c>
      <c r="D217" s="99" t="s">
        <v>525</v>
      </c>
      <c r="E217" s="99" t="s">
        <v>486</v>
      </c>
      <c r="F217" s="223">
        <f t="shared" si="21"/>
        <v>6</v>
      </c>
      <c r="G217" s="223"/>
      <c r="H217" s="223">
        <v>6</v>
      </c>
      <c r="I217" s="223"/>
      <c r="J217" s="223"/>
      <c r="K217" s="223"/>
      <c r="L217" s="223">
        <f t="shared" si="22"/>
        <v>0</v>
      </c>
      <c r="M217" s="223"/>
      <c r="N217" s="223">
        <v>0</v>
      </c>
      <c r="O217" s="223"/>
      <c r="P217" s="223"/>
      <c r="Q217" s="223"/>
      <c r="R217" s="223">
        <f t="shared" si="23"/>
        <v>0</v>
      </c>
      <c r="S217" s="223"/>
      <c r="T217" s="223">
        <f t="shared" si="24"/>
        <v>0</v>
      </c>
      <c r="U217" s="223"/>
      <c r="V217" s="223"/>
      <c r="W217" s="223"/>
      <c r="X217" s="223">
        <f t="shared" si="18"/>
        <v>6</v>
      </c>
      <c r="Y217" s="223"/>
      <c r="Z217" s="223">
        <f t="shared" si="19"/>
        <v>6</v>
      </c>
      <c r="AA217" s="223"/>
      <c r="AB217" s="223"/>
      <c r="AC217" s="123"/>
    </row>
    <row r="218" spans="2:29" s="221" customFormat="1" ht="45">
      <c r="B218" s="222" t="s">
        <v>367</v>
      </c>
      <c r="C218" s="127" t="s">
        <v>71</v>
      </c>
      <c r="D218" s="98"/>
      <c r="E218" s="98"/>
      <c r="F218" s="123">
        <f t="shared" si="21"/>
        <v>6</v>
      </c>
      <c r="G218" s="123"/>
      <c r="H218" s="123">
        <f>H219</f>
        <v>6</v>
      </c>
      <c r="I218" s="123"/>
      <c r="J218" s="123"/>
      <c r="K218" s="123"/>
      <c r="L218" s="123">
        <f t="shared" si="22"/>
        <v>0</v>
      </c>
      <c r="M218" s="123"/>
      <c r="N218" s="123">
        <f>N219</f>
        <v>0</v>
      </c>
      <c r="O218" s="123"/>
      <c r="P218" s="223"/>
      <c r="Q218" s="223"/>
      <c r="R218" s="223">
        <f t="shared" si="23"/>
        <v>0</v>
      </c>
      <c r="S218" s="223"/>
      <c r="T218" s="223">
        <f t="shared" si="24"/>
        <v>0</v>
      </c>
      <c r="U218" s="223"/>
      <c r="V218" s="223"/>
      <c r="W218" s="223"/>
      <c r="X218" s="123">
        <f t="shared" si="18"/>
        <v>6</v>
      </c>
      <c r="Y218" s="123"/>
      <c r="Z218" s="123">
        <f t="shared" si="19"/>
        <v>6</v>
      </c>
      <c r="AA218" s="123"/>
      <c r="AB218" s="123"/>
      <c r="AC218" s="123"/>
    </row>
    <row r="219" spans="2:29" s="221" customFormat="1" ht="71.25">
      <c r="B219" s="219" t="s">
        <v>72</v>
      </c>
      <c r="C219" s="101" t="s">
        <v>73</v>
      </c>
      <c r="D219" s="99"/>
      <c r="E219" s="99"/>
      <c r="F219" s="223">
        <f t="shared" si="21"/>
        <v>6</v>
      </c>
      <c r="G219" s="223"/>
      <c r="H219" s="223">
        <f>H220</f>
        <v>6</v>
      </c>
      <c r="I219" s="223"/>
      <c r="J219" s="223"/>
      <c r="K219" s="223"/>
      <c r="L219" s="223">
        <f t="shared" si="22"/>
        <v>0</v>
      </c>
      <c r="M219" s="223"/>
      <c r="N219" s="223">
        <f>N220</f>
        <v>0</v>
      </c>
      <c r="O219" s="223"/>
      <c r="P219" s="223"/>
      <c r="Q219" s="223"/>
      <c r="R219" s="223">
        <f t="shared" si="23"/>
        <v>0</v>
      </c>
      <c r="S219" s="223"/>
      <c r="T219" s="223">
        <f t="shared" si="24"/>
        <v>0</v>
      </c>
      <c r="U219" s="223"/>
      <c r="V219" s="223"/>
      <c r="W219" s="223"/>
      <c r="X219" s="223">
        <f t="shared" si="18"/>
        <v>6</v>
      </c>
      <c r="Y219" s="223"/>
      <c r="Z219" s="223">
        <f t="shared" si="19"/>
        <v>6</v>
      </c>
      <c r="AA219" s="223"/>
      <c r="AB219" s="223"/>
      <c r="AC219" s="123"/>
    </row>
    <row r="220" spans="2:29" s="221" customFormat="1" ht="57">
      <c r="B220" s="219" t="s">
        <v>74</v>
      </c>
      <c r="C220" s="107" t="s">
        <v>75</v>
      </c>
      <c r="D220" s="99"/>
      <c r="E220" s="99"/>
      <c r="F220" s="223">
        <f t="shared" si="21"/>
        <v>6</v>
      </c>
      <c r="G220" s="223"/>
      <c r="H220" s="223">
        <f>H221</f>
        <v>6</v>
      </c>
      <c r="I220" s="223"/>
      <c r="J220" s="223"/>
      <c r="K220" s="223"/>
      <c r="L220" s="223">
        <f t="shared" si="22"/>
        <v>0</v>
      </c>
      <c r="M220" s="223"/>
      <c r="N220" s="223">
        <f>N221</f>
        <v>0</v>
      </c>
      <c r="O220" s="223"/>
      <c r="P220" s="223"/>
      <c r="Q220" s="223"/>
      <c r="R220" s="223">
        <f t="shared" si="23"/>
        <v>0</v>
      </c>
      <c r="S220" s="223"/>
      <c r="T220" s="223">
        <f t="shared" si="24"/>
        <v>0</v>
      </c>
      <c r="U220" s="223"/>
      <c r="V220" s="223"/>
      <c r="W220" s="223"/>
      <c r="X220" s="223">
        <f t="shared" si="18"/>
        <v>6</v>
      </c>
      <c r="Y220" s="223"/>
      <c r="Z220" s="223">
        <f t="shared" si="19"/>
        <v>6</v>
      </c>
      <c r="AA220" s="223"/>
      <c r="AB220" s="223"/>
      <c r="AC220" s="123"/>
    </row>
    <row r="221" spans="2:29" s="221" customFormat="1" ht="29.25">
      <c r="B221" s="236" t="s">
        <v>524</v>
      </c>
      <c r="C221" s="107" t="s">
        <v>75</v>
      </c>
      <c r="D221" s="99" t="s">
        <v>525</v>
      </c>
      <c r="E221" s="99"/>
      <c r="F221" s="223">
        <f t="shared" si="21"/>
        <v>6</v>
      </c>
      <c r="G221" s="223"/>
      <c r="H221" s="223">
        <f>H222</f>
        <v>6</v>
      </c>
      <c r="I221" s="223"/>
      <c r="J221" s="223"/>
      <c r="K221" s="223"/>
      <c r="L221" s="223">
        <f t="shared" si="22"/>
        <v>0</v>
      </c>
      <c r="M221" s="223"/>
      <c r="N221" s="223">
        <f>N222</f>
        <v>0</v>
      </c>
      <c r="O221" s="223"/>
      <c r="P221" s="223"/>
      <c r="Q221" s="223"/>
      <c r="R221" s="223">
        <f t="shared" si="23"/>
        <v>0</v>
      </c>
      <c r="S221" s="223"/>
      <c r="T221" s="223">
        <f t="shared" si="24"/>
        <v>0</v>
      </c>
      <c r="U221" s="223"/>
      <c r="V221" s="223"/>
      <c r="W221" s="223"/>
      <c r="X221" s="223">
        <f t="shared" si="18"/>
        <v>6</v>
      </c>
      <c r="Y221" s="223"/>
      <c r="Z221" s="223">
        <f t="shared" si="19"/>
        <v>6</v>
      </c>
      <c r="AA221" s="223"/>
      <c r="AB221" s="223"/>
      <c r="AC221" s="123"/>
    </row>
    <row r="222" spans="2:29" s="221" customFormat="1" ht="15">
      <c r="B222" s="219" t="s">
        <v>217</v>
      </c>
      <c r="C222" s="107" t="s">
        <v>75</v>
      </c>
      <c r="D222" s="99" t="s">
        <v>525</v>
      </c>
      <c r="E222" s="99" t="s">
        <v>486</v>
      </c>
      <c r="F222" s="223">
        <f t="shared" si="21"/>
        <v>6</v>
      </c>
      <c r="G222" s="223"/>
      <c r="H222" s="223">
        <v>6</v>
      </c>
      <c r="I222" s="223"/>
      <c r="J222" s="223"/>
      <c r="K222" s="223"/>
      <c r="L222" s="223">
        <f t="shared" si="22"/>
        <v>0</v>
      </c>
      <c r="M222" s="223"/>
      <c r="N222" s="223">
        <v>0</v>
      </c>
      <c r="O222" s="223"/>
      <c r="P222" s="223"/>
      <c r="Q222" s="223"/>
      <c r="R222" s="223">
        <f t="shared" si="23"/>
        <v>0</v>
      </c>
      <c r="S222" s="223"/>
      <c r="T222" s="223">
        <f t="shared" si="24"/>
        <v>0</v>
      </c>
      <c r="U222" s="223"/>
      <c r="V222" s="223"/>
      <c r="W222" s="223"/>
      <c r="X222" s="223">
        <f aca="true" t="shared" si="25" ref="X222:X281">F222-L222</f>
        <v>6</v>
      </c>
      <c r="Y222" s="223"/>
      <c r="Z222" s="223">
        <f aca="true" t="shared" si="26" ref="Z222:Z281">H222-N222</f>
        <v>6</v>
      </c>
      <c r="AA222" s="223"/>
      <c r="AB222" s="223"/>
      <c r="AC222" s="123"/>
    </row>
    <row r="223" spans="2:29" s="221" customFormat="1" ht="30">
      <c r="B223" s="222" t="s">
        <v>442</v>
      </c>
      <c r="C223" s="127" t="s">
        <v>368</v>
      </c>
      <c r="D223" s="98"/>
      <c r="E223" s="98"/>
      <c r="F223" s="123">
        <f t="shared" si="21"/>
        <v>824.5</v>
      </c>
      <c r="G223" s="123"/>
      <c r="H223" s="123">
        <f>H230</f>
        <v>387.9</v>
      </c>
      <c r="I223" s="123">
        <f>I227</f>
        <v>266.5</v>
      </c>
      <c r="J223" s="123">
        <f>J224</f>
        <v>170.1</v>
      </c>
      <c r="K223" s="123"/>
      <c r="L223" s="123">
        <f t="shared" si="22"/>
        <v>567</v>
      </c>
      <c r="M223" s="123"/>
      <c r="N223" s="123">
        <f>N230</f>
        <v>130.4</v>
      </c>
      <c r="O223" s="123">
        <f>O227</f>
        <v>266.5</v>
      </c>
      <c r="P223" s="123">
        <f>P224</f>
        <v>170.1</v>
      </c>
      <c r="Q223" s="223"/>
      <c r="R223" s="223">
        <f t="shared" si="23"/>
        <v>68.7689508793208</v>
      </c>
      <c r="S223" s="223"/>
      <c r="T223" s="223">
        <f t="shared" si="24"/>
        <v>33.61691157514824</v>
      </c>
      <c r="U223" s="223">
        <f>O223/I223*100</f>
        <v>100</v>
      </c>
      <c r="V223" s="223">
        <f>P223/J223*100</f>
        <v>100</v>
      </c>
      <c r="W223" s="223"/>
      <c r="X223" s="123">
        <f t="shared" si="25"/>
        <v>257.5</v>
      </c>
      <c r="Y223" s="123"/>
      <c r="Z223" s="123">
        <f t="shared" si="26"/>
        <v>257.5</v>
      </c>
      <c r="AA223" s="123">
        <f>I223-O223</f>
        <v>0</v>
      </c>
      <c r="AB223" s="123">
        <f>J223-P223</f>
        <v>0</v>
      </c>
      <c r="AC223" s="123"/>
    </row>
    <row r="224" spans="2:29" s="221" customFormat="1" ht="57">
      <c r="B224" s="219" t="s">
        <v>33</v>
      </c>
      <c r="C224" s="220" t="s">
        <v>34</v>
      </c>
      <c r="D224" s="99"/>
      <c r="E224" s="98"/>
      <c r="F224" s="223">
        <f t="shared" si="21"/>
        <v>170.1</v>
      </c>
      <c r="G224" s="123"/>
      <c r="H224" s="123"/>
      <c r="I224" s="123"/>
      <c r="J224" s="223">
        <f>J225</f>
        <v>170.1</v>
      </c>
      <c r="K224" s="123"/>
      <c r="L224" s="223">
        <f t="shared" si="22"/>
        <v>170.1</v>
      </c>
      <c r="M224" s="123"/>
      <c r="N224" s="123"/>
      <c r="O224" s="123"/>
      <c r="P224" s="223">
        <f>P225</f>
        <v>170.1</v>
      </c>
      <c r="Q224" s="223"/>
      <c r="R224" s="223">
        <f t="shared" si="23"/>
        <v>100</v>
      </c>
      <c r="S224" s="223"/>
      <c r="T224" s="223"/>
      <c r="U224" s="223"/>
      <c r="V224" s="223">
        <f>P224/J224*100</f>
        <v>100</v>
      </c>
      <c r="W224" s="223"/>
      <c r="X224" s="223">
        <f>F224-L224</f>
        <v>0</v>
      </c>
      <c r="Y224" s="223"/>
      <c r="Z224" s="223"/>
      <c r="AA224" s="223"/>
      <c r="AB224" s="223">
        <f>J224-P224</f>
        <v>0</v>
      </c>
      <c r="AC224" s="223"/>
    </row>
    <row r="225" spans="2:29" s="221" customFormat="1" ht="15">
      <c r="B225" s="219" t="s">
        <v>60</v>
      </c>
      <c r="C225" s="220" t="s">
        <v>34</v>
      </c>
      <c r="D225" s="99" t="s">
        <v>104</v>
      </c>
      <c r="E225" s="98"/>
      <c r="F225" s="223">
        <f t="shared" si="21"/>
        <v>170.1</v>
      </c>
      <c r="G225" s="123"/>
      <c r="H225" s="123"/>
      <c r="I225" s="123"/>
      <c r="J225" s="223">
        <f>J226</f>
        <v>170.1</v>
      </c>
      <c r="K225" s="123"/>
      <c r="L225" s="223">
        <f t="shared" si="22"/>
        <v>170.1</v>
      </c>
      <c r="M225" s="123"/>
      <c r="N225" s="123"/>
      <c r="O225" s="123"/>
      <c r="P225" s="223">
        <f>P226</f>
        <v>170.1</v>
      </c>
      <c r="Q225" s="223"/>
      <c r="R225" s="223">
        <f t="shared" si="23"/>
        <v>100</v>
      </c>
      <c r="S225" s="223"/>
      <c r="T225" s="223"/>
      <c r="U225" s="223"/>
      <c r="V225" s="223">
        <f>P225/J225*100</f>
        <v>100</v>
      </c>
      <c r="W225" s="223"/>
      <c r="X225" s="223">
        <f aca="true" t="shared" si="27" ref="X225:X232">F225-L225</f>
        <v>0</v>
      </c>
      <c r="Y225" s="223"/>
      <c r="Z225" s="223"/>
      <c r="AA225" s="223"/>
      <c r="AB225" s="223">
        <f>J225-P225</f>
        <v>0</v>
      </c>
      <c r="AC225" s="223"/>
    </row>
    <row r="226" spans="2:29" s="221" customFormat="1" ht="15">
      <c r="B226" s="219" t="s">
        <v>445</v>
      </c>
      <c r="C226" s="220" t="s">
        <v>34</v>
      </c>
      <c r="D226" s="99" t="s">
        <v>104</v>
      </c>
      <c r="E226" s="99" t="s">
        <v>492</v>
      </c>
      <c r="F226" s="223">
        <f t="shared" si="21"/>
        <v>170.1</v>
      </c>
      <c r="G226" s="123"/>
      <c r="H226" s="123"/>
      <c r="I226" s="123"/>
      <c r="J226" s="223">
        <v>170.1</v>
      </c>
      <c r="K226" s="123"/>
      <c r="L226" s="223">
        <f t="shared" si="22"/>
        <v>170.1</v>
      </c>
      <c r="M226" s="123"/>
      <c r="N226" s="123"/>
      <c r="O226" s="123"/>
      <c r="P226" s="223">
        <v>170.1</v>
      </c>
      <c r="Q226" s="223"/>
      <c r="R226" s="223">
        <f t="shared" si="23"/>
        <v>100</v>
      </c>
      <c r="S226" s="223"/>
      <c r="T226" s="223"/>
      <c r="U226" s="223"/>
      <c r="V226" s="223">
        <f>P226/J226*100</f>
        <v>100</v>
      </c>
      <c r="W226" s="223"/>
      <c r="X226" s="223">
        <f t="shared" si="27"/>
        <v>0</v>
      </c>
      <c r="Y226" s="223"/>
      <c r="Z226" s="223"/>
      <c r="AA226" s="223"/>
      <c r="AB226" s="223">
        <f>J226-P226</f>
        <v>0</v>
      </c>
      <c r="AC226" s="223"/>
    </row>
    <row r="227" spans="2:29" s="224" customFormat="1" ht="71.25">
      <c r="B227" s="219" t="s">
        <v>35</v>
      </c>
      <c r="C227" s="220" t="s">
        <v>36</v>
      </c>
      <c r="D227" s="99"/>
      <c r="E227" s="99"/>
      <c r="F227" s="223">
        <f t="shared" si="21"/>
        <v>266.5</v>
      </c>
      <c r="G227" s="223"/>
      <c r="H227" s="223"/>
      <c r="I227" s="223">
        <f>I228</f>
        <v>266.5</v>
      </c>
      <c r="J227" s="223"/>
      <c r="K227" s="223"/>
      <c r="L227" s="223">
        <f t="shared" si="22"/>
        <v>266.5</v>
      </c>
      <c r="M227" s="223"/>
      <c r="N227" s="223"/>
      <c r="O227" s="223">
        <f>O228</f>
        <v>266.5</v>
      </c>
      <c r="P227" s="223"/>
      <c r="Q227" s="223"/>
      <c r="R227" s="223">
        <f t="shared" si="23"/>
        <v>100</v>
      </c>
      <c r="S227" s="223"/>
      <c r="T227" s="223"/>
      <c r="U227" s="223">
        <f>O227/I227*100</f>
        <v>100</v>
      </c>
      <c r="V227" s="223"/>
      <c r="W227" s="223"/>
      <c r="X227" s="223">
        <f t="shared" si="27"/>
        <v>0</v>
      </c>
      <c r="Y227" s="223"/>
      <c r="Z227" s="223"/>
      <c r="AA227" s="223">
        <f>I227-O227</f>
        <v>0</v>
      </c>
      <c r="AB227" s="223"/>
      <c r="AC227" s="223"/>
    </row>
    <row r="228" spans="2:29" s="224" customFormat="1" ht="14.25">
      <c r="B228" s="219" t="s">
        <v>60</v>
      </c>
      <c r="C228" s="220" t="s">
        <v>36</v>
      </c>
      <c r="D228" s="99" t="s">
        <v>104</v>
      </c>
      <c r="E228" s="99"/>
      <c r="F228" s="223">
        <f t="shared" si="21"/>
        <v>266.5</v>
      </c>
      <c r="G228" s="223"/>
      <c r="H228" s="223"/>
      <c r="I228" s="223">
        <f>I229</f>
        <v>266.5</v>
      </c>
      <c r="J228" s="223"/>
      <c r="K228" s="223"/>
      <c r="L228" s="223">
        <f t="shared" si="22"/>
        <v>266.5</v>
      </c>
      <c r="M228" s="223"/>
      <c r="N228" s="223"/>
      <c r="O228" s="223">
        <f>O229</f>
        <v>266.5</v>
      </c>
      <c r="P228" s="223"/>
      <c r="Q228" s="223"/>
      <c r="R228" s="223">
        <f t="shared" si="23"/>
        <v>100</v>
      </c>
      <c r="S228" s="223"/>
      <c r="T228" s="223"/>
      <c r="U228" s="223">
        <f>O228/I228*100</f>
        <v>100</v>
      </c>
      <c r="V228" s="223"/>
      <c r="W228" s="223"/>
      <c r="X228" s="223">
        <f t="shared" si="27"/>
        <v>0</v>
      </c>
      <c r="Y228" s="223"/>
      <c r="Z228" s="223"/>
      <c r="AA228" s="223">
        <f>I228-O228</f>
        <v>0</v>
      </c>
      <c r="AB228" s="223"/>
      <c r="AC228" s="223"/>
    </row>
    <row r="229" spans="2:29" s="224" customFormat="1" ht="14.25">
      <c r="B229" s="219" t="s">
        <v>445</v>
      </c>
      <c r="C229" s="220" t="s">
        <v>36</v>
      </c>
      <c r="D229" s="99" t="s">
        <v>104</v>
      </c>
      <c r="E229" s="99" t="s">
        <v>492</v>
      </c>
      <c r="F229" s="223">
        <f t="shared" si="21"/>
        <v>266.5</v>
      </c>
      <c r="G229" s="223"/>
      <c r="H229" s="223"/>
      <c r="I229" s="223">
        <v>266.5</v>
      </c>
      <c r="J229" s="223"/>
      <c r="K229" s="223"/>
      <c r="L229" s="223">
        <f t="shared" si="22"/>
        <v>266.5</v>
      </c>
      <c r="M229" s="223"/>
      <c r="N229" s="223"/>
      <c r="O229" s="223">
        <v>266.5</v>
      </c>
      <c r="P229" s="223"/>
      <c r="Q229" s="223"/>
      <c r="R229" s="223">
        <f t="shared" si="23"/>
        <v>100</v>
      </c>
      <c r="S229" s="223"/>
      <c r="T229" s="223"/>
      <c r="U229" s="223">
        <f>O229/I229*100</f>
        <v>100</v>
      </c>
      <c r="V229" s="223"/>
      <c r="W229" s="223"/>
      <c r="X229" s="223">
        <f t="shared" si="27"/>
        <v>0</v>
      </c>
      <c r="Y229" s="223"/>
      <c r="Z229" s="223"/>
      <c r="AA229" s="223">
        <f>I229-O229</f>
        <v>0</v>
      </c>
      <c r="AB229" s="223"/>
      <c r="AC229" s="223"/>
    </row>
    <row r="230" spans="2:29" s="224" customFormat="1" ht="28.5">
      <c r="B230" s="219" t="s">
        <v>443</v>
      </c>
      <c r="C230" s="101" t="s">
        <v>369</v>
      </c>
      <c r="D230" s="99"/>
      <c r="E230" s="99"/>
      <c r="F230" s="223">
        <f t="shared" si="21"/>
        <v>387.9</v>
      </c>
      <c r="G230" s="223"/>
      <c r="H230" s="223">
        <f>H231</f>
        <v>387.9</v>
      </c>
      <c r="I230" s="223"/>
      <c r="J230" s="223"/>
      <c r="K230" s="223"/>
      <c r="L230" s="223">
        <f t="shared" si="22"/>
        <v>130.4</v>
      </c>
      <c r="M230" s="223"/>
      <c r="N230" s="223">
        <f>N231</f>
        <v>130.4</v>
      </c>
      <c r="O230" s="223"/>
      <c r="P230" s="223"/>
      <c r="Q230" s="223"/>
      <c r="R230" s="223">
        <f t="shared" si="23"/>
        <v>33.61691157514824</v>
      </c>
      <c r="S230" s="223"/>
      <c r="T230" s="223">
        <f t="shared" si="24"/>
        <v>33.61691157514824</v>
      </c>
      <c r="U230" s="223"/>
      <c r="V230" s="223"/>
      <c r="W230" s="223"/>
      <c r="X230" s="223">
        <f t="shared" si="27"/>
        <v>257.5</v>
      </c>
      <c r="Y230" s="223"/>
      <c r="Z230" s="223">
        <f>H230-N230</f>
        <v>257.5</v>
      </c>
      <c r="AA230" s="223"/>
      <c r="AB230" s="223"/>
      <c r="AC230" s="223"/>
    </row>
    <row r="231" spans="2:29" s="224" customFormat="1" ht="14.25">
      <c r="B231" s="219" t="s">
        <v>60</v>
      </c>
      <c r="C231" s="101" t="s">
        <v>369</v>
      </c>
      <c r="D231" s="99" t="s">
        <v>104</v>
      </c>
      <c r="E231" s="99"/>
      <c r="F231" s="223">
        <f t="shared" si="21"/>
        <v>387.9</v>
      </c>
      <c r="G231" s="223"/>
      <c r="H231" s="223">
        <f>H232</f>
        <v>387.9</v>
      </c>
      <c r="I231" s="223"/>
      <c r="J231" s="223"/>
      <c r="K231" s="223"/>
      <c r="L231" s="223">
        <f t="shared" si="22"/>
        <v>130.4</v>
      </c>
      <c r="M231" s="223"/>
      <c r="N231" s="223">
        <f>N232</f>
        <v>130.4</v>
      </c>
      <c r="O231" s="223"/>
      <c r="P231" s="223"/>
      <c r="Q231" s="223"/>
      <c r="R231" s="223">
        <f t="shared" si="23"/>
        <v>33.61691157514824</v>
      </c>
      <c r="S231" s="223"/>
      <c r="T231" s="223">
        <f t="shared" si="24"/>
        <v>33.61691157514824</v>
      </c>
      <c r="U231" s="223"/>
      <c r="V231" s="223"/>
      <c r="W231" s="223"/>
      <c r="X231" s="223">
        <f t="shared" si="27"/>
        <v>257.5</v>
      </c>
      <c r="Y231" s="223"/>
      <c r="Z231" s="223">
        <f>H231-N231</f>
        <v>257.5</v>
      </c>
      <c r="AA231" s="223"/>
      <c r="AB231" s="223"/>
      <c r="AC231" s="223"/>
    </row>
    <row r="232" spans="2:29" s="224" customFormat="1" ht="14.25">
      <c r="B232" s="219" t="s">
        <v>445</v>
      </c>
      <c r="C232" s="101" t="s">
        <v>369</v>
      </c>
      <c r="D232" s="99" t="s">
        <v>104</v>
      </c>
      <c r="E232" s="99" t="s">
        <v>492</v>
      </c>
      <c r="F232" s="223">
        <f t="shared" si="21"/>
        <v>387.9</v>
      </c>
      <c r="G232" s="223"/>
      <c r="H232" s="223">
        <v>387.9</v>
      </c>
      <c r="I232" s="223"/>
      <c r="J232" s="223"/>
      <c r="K232" s="223"/>
      <c r="L232" s="223">
        <f t="shared" si="22"/>
        <v>130.4</v>
      </c>
      <c r="M232" s="223"/>
      <c r="N232" s="223">
        <v>130.4</v>
      </c>
      <c r="O232" s="223"/>
      <c r="P232" s="223"/>
      <c r="Q232" s="223"/>
      <c r="R232" s="223">
        <f t="shared" si="23"/>
        <v>33.61691157514824</v>
      </c>
      <c r="S232" s="223"/>
      <c r="T232" s="223">
        <f t="shared" si="24"/>
        <v>33.61691157514824</v>
      </c>
      <c r="U232" s="223"/>
      <c r="V232" s="223"/>
      <c r="W232" s="223"/>
      <c r="X232" s="223">
        <f t="shared" si="27"/>
        <v>257.5</v>
      </c>
      <c r="Y232" s="223"/>
      <c r="Z232" s="223">
        <f>H232-N232</f>
        <v>257.5</v>
      </c>
      <c r="AA232" s="223"/>
      <c r="AB232" s="223"/>
      <c r="AC232" s="223"/>
    </row>
    <row r="233" spans="2:29" s="221" customFormat="1" ht="30">
      <c r="B233" s="222" t="s">
        <v>76</v>
      </c>
      <c r="C233" s="127" t="s">
        <v>77</v>
      </c>
      <c r="D233" s="128"/>
      <c r="E233" s="98"/>
      <c r="F233" s="123">
        <f t="shared" si="21"/>
        <v>73</v>
      </c>
      <c r="G233" s="123"/>
      <c r="H233" s="123">
        <f>H234</f>
        <v>73</v>
      </c>
      <c r="I233" s="123"/>
      <c r="J233" s="123"/>
      <c r="K233" s="123"/>
      <c r="L233" s="123">
        <f t="shared" si="22"/>
        <v>49.5</v>
      </c>
      <c r="M233" s="123"/>
      <c r="N233" s="123">
        <f>N234</f>
        <v>49.5</v>
      </c>
      <c r="O233" s="123"/>
      <c r="P233" s="223"/>
      <c r="Q233" s="223"/>
      <c r="R233" s="223">
        <f t="shared" si="23"/>
        <v>67.8082191780822</v>
      </c>
      <c r="S233" s="223"/>
      <c r="T233" s="223">
        <f t="shared" si="24"/>
        <v>67.8082191780822</v>
      </c>
      <c r="U233" s="223"/>
      <c r="V233" s="223"/>
      <c r="W233" s="223"/>
      <c r="X233" s="123">
        <f t="shared" si="25"/>
        <v>23.5</v>
      </c>
      <c r="Y233" s="123"/>
      <c r="Z233" s="123">
        <f t="shared" si="26"/>
        <v>23.5</v>
      </c>
      <c r="AA233" s="123"/>
      <c r="AB233" s="123"/>
      <c r="AC233" s="123"/>
    </row>
    <row r="234" spans="2:29" s="221" customFormat="1" ht="42.75">
      <c r="B234" s="219" t="s">
        <v>78</v>
      </c>
      <c r="C234" s="101" t="s">
        <v>79</v>
      </c>
      <c r="D234" s="129"/>
      <c r="E234" s="99"/>
      <c r="F234" s="223">
        <f t="shared" si="21"/>
        <v>73</v>
      </c>
      <c r="G234" s="223"/>
      <c r="H234" s="223">
        <f>H235</f>
        <v>73</v>
      </c>
      <c r="I234" s="223"/>
      <c r="J234" s="223"/>
      <c r="K234" s="223"/>
      <c r="L234" s="223">
        <f t="shared" si="22"/>
        <v>49.5</v>
      </c>
      <c r="M234" s="223"/>
      <c r="N234" s="223">
        <f>N235</f>
        <v>49.5</v>
      </c>
      <c r="O234" s="223"/>
      <c r="P234" s="223"/>
      <c r="Q234" s="223"/>
      <c r="R234" s="223">
        <f t="shared" si="23"/>
        <v>67.8082191780822</v>
      </c>
      <c r="S234" s="223"/>
      <c r="T234" s="223">
        <f t="shared" si="24"/>
        <v>67.8082191780822</v>
      </c>
      <c r="U234" s="223"/>
      <c r="V234" s="223"/>
      <c r="W234" s="223"/>
      <c r="X234" s="223">
        <f t="shared" si="25"/>
        <v>23.5</v>
      </c>
      <c r="Y234" s="223"/>
      <c r="Z234" s="223">
        <f t="shared" si="26"/>
        <v>23.5</v>
      </c>
      <c r="AA234" s="223"/>
      <c r="AB234" s="223"/>
      <c r="AC234" s="123"/>
    </row>
    <row r="235" spans="2:29" s="221" customFormat="1" ht="29.25">
      <c r="B235" s="236" t="s">
        <v>524</v>
      </c>
      <c r="C235" s="101" t="s">
        <v>79</v>
      </c>
      <c r="D235" s="99" t="s">
        <v>525</v>
      </c>
      <c r="E235" s="99"/>
      <c r="F235" s="223">
        <f t="shared" si="21"/>
        <v>73</v>
      </c>
      <c r="G235" s="223"/>
      <c r="H235" s="223">
        <f>H236</f>
        <v>73</v>
      </c>
      <c r="I235" s="223"/>
      <c r="J235" s="223"/>
      <c r="K235" s="223"/>
      <c r="L235" s="223">
        <f t="shared" si="22"/>
        <v>49.5</v>
      </c>
      <c r="M235" s="223"/>
      <c r="N235" s="223">
        <f>N236</f>
        <v>49.5</v>
      </c>
      <c r="O235" s="223"/>
      <c r="P235" s="223"/>
      <c r="Q235" s="223"/>
      <c r="R235" s="223">
        <f t="shared" si="23"/>
        <v>67.8082191780822</v>
      </c>
      <c r="S235" s="223"/>
      <c r="T235" s="223">
        <f t="shared" si="24"/>
        <v>67.8082191780822</v>
      </c>
      <c r="U235" s="223"/>
      <c r="V235" s="223"/>
      <c r="W235" s="223"/>
      <c r="X235" s="223">
        <f t="shared" si="25"/>
        <v>23.5</v>
      </c>
      <c r="Y235" s="223"/>
      <c r="Z235" s="223">
        <f t="shared" si="26"/>
        <v>23.5</v>
      </c>
      <c r="AA235" s="223"/>
      <c r="AB235" s="223"/>
      <c r="AC235" s="123"/>
    </row>
    <row r="236" spans="2:29" s="221" customFormat="1" ht="15">
      <c r="B236" s="219" t="s">
        <v>217</v>
      </c>
      <c r="C236" s="101" t="s">
        <v>79</v>
      </c>
      <c r="D236" s="99" t="s">
        <v>525</v>
      </c>
      <c r="E236" s="99" t="s">
        <v>486</v>
      </c>
      <c r="F236" s="223">
        <f t="shared" si="21"/>
        <v>73</v>
      </c>
      <c r="G236" s="223"/>
      <c r="H236" s="223">
        <v>73</v>
      </c>
      <c r="I236" s="223"/>
      <c r="J236" s="223"/>
      <c r="K236" s="223"/>
      <c r="L236" s="223">
        <f t="shared" si="22"/>
        <v>49.5</v>
      </c>
      <c r="M236" s="223"/>
      <c r="N236" s="223">
        <v>49.5</v>
      </c>
      <c r="O236" s="223"/>
      <c r="P236" s="223"/>
      <c r="Q236" s="223"/>
      <c r="R236" s="223">
        <f t="shared" si="23"/>
        <v>67.8082191780822</v>
      </c>
      <c r="S236" s="223"/>
      <c r="T236" s="223">
        <f t="shared" si="24"/>
        <v>67.8082191780822</v>
      </c>
      <c r="U236" s="223"/>
      <c r="V236" s="223"/>
      <c r="W236" s="223"/>
      <c r="X236" s="223">
        <f t="shared" si="25"/>
        <v>23.5</v>
      </c>
      <c r="Y236" s="223"/>
      <c r="Z236" s="223">
        <f t="shared" si="26"/>
        <v>23.5</v>
      </c>
      <c r="AA236" s="223"/>
      <c r="AB236" s="223"/>
      <c r="AC236" s="123"/>
    </row>
    <row r="237" spans="2:29" s="221" customFormat="1" ht="30">
      <c r="B237" s="222" t="s">
        <v>114</v>
      </c>
      <c r="C237" s="98" t="s">
        <v>115</v>
      </c>
      <c r="D237" s="98"/>
      <c r="E237" s="98"/>
      <c r="F237" s="123">
        <f aca="true" t="shared" si="28" ref="F237:F281">H237+I237+J237+G237</f>
        <v>76.7</v>
      </c>
      <c r="G237" s="123"/>
      <c r="H237" s="123">
        <f>H238</f>
        <v>76.7</v>
      </c>
      <c r="I237" s="123"/>
      <c r="J237" s="123"/>
      <c r="K237" s="123"/>
      <c r="L237" s="123">
        <f aca="true" t="shared" si="29" ref="L237:L281">N237+O237+P237+M237</f>
        <v>31</v>
      </c>
      <c r="M237" s="123"/>
      <c r="N237" s="123">
        <f>N238</f>
        <v>31</v>
      </c>
      <c r="O237" s="123"/>
      <c r="P237" s="223"/>
      <c r="Q237" s="223"/>
      <c r="R237" s="223">
        <f t="shared" si="23"/>
        <v>40.41720990873533</v>
      </c>
      <c r="S237" s="223"/>
      <c r="T237" s="223">
        <f t="shared" si="24"/>
        <v>40.41720990873533</v>
      </c>
      <c r="U237" s="223"/>
      <c r="V237" s="223"/>
      <c r="W237" s="223"/>
      <c r="X237" s="123">
        <f t="shared" si="25"/>
        <v>45.7</v>
      </c>
      <c r="Y237" s="123"/>
      <c r="Z237" s="123">
        <f t="shared" si="26"/>
        <v>45.7</v>
      </c>
      <c r="AA237" s="123"/>
      <c r="AB237" s="123"/>
      <c r="AC237" s="123"/>
    </row>
    <row r="238" spans="2:29" s="224" customFormat="1" ht="28.5">
      <c r="B238" s="240" t="s">
        <v>116</v>
      </c>
      <c r="C238" s="99" t="s">
        <v>117</v>
      </c>
      <c r="D238" s="99"/>
      <c r="E238" s="99"/>
      <c r="F238" s="223">
        <f t="shared" si="28"/>
        <v>76.7</v>
      </c>
      <c r="G238" s="223"/>
      <c r="H238" s="223">
        <f>H239</f>
        <v>76.7</v>
      </c>
      <c r="I238" s="223"/>
      <c r="J238" s="223"/>
      <c r="K238" s="223"/>
      <c r="L238" s="223">
        <f t="shared" si="29"/>
        <v>31</v>
      </c>
      <c r="M238" s="223"/>
      <c r="N238" s="223">
        <f>N239</f>
        <v>31</v>
      </c>
      <c r="O238" s="223"/>
      <c r="P238" s="223"/>
      <c r="Q238" s="223"/>
      <c r="R238" s="223">
        <f t="shared" si="23"/>
        <v>40.41720990873533</v>
      </c>
      <c r="S238" s="223"/>
      <c r="T238" s="223">
        <f t="shared" si="24"/>
        <v>40.41720990873533</v>
      </c>
      <c r="U238" s="223"/>
      <c r="V238" s="223"/>
      <c r="W238" s="223"/>
      <c r="X238" s="223">
        <f t="shared" si="25"/>
        <v>45.7</v>
      </c>
      <c r="Y238" s="223"/>
      <c r="Z238" s="223">
        <f t="shared" si="26"/>
        <v>45.7</v>
      </c>
      <c r="AA238" s="223"/>
      <c r="AB238" s="223"/>
      <c r="AC238" s="223"/>
    </row>
    <row r="239" spans="2:29" s="224" customFormat="1" ht="28.5">
      <c r="B239" s="236" t="s">
        <v>524</v>
      </c>
      <c r="C239" s="99" t="s">
        <v>117</v>
      </c>
      <c r="D239" s="99" t="s">
        <v>525</v>
      </c>
      <c r="E239" s="99"/>
      <c r="F239" s="223">
        <f t="shared" si="28"/>
        <v>76.7</v>
      </c>
      <c r="G239" s="223"/>
      <c r="H239" s="223">
        <f>H240</f>
        <v>76.7</v>
      </c>
      <c r="I239" s="223"/>
      <c r="J239" s="223"/>
      <c r="K239" s="223"/>
      <c r="L239" s="223">
        <f t="shared" si="29"/>
        <v>31</v>
      </c>
      <c r="M239" s="223"/>
      <c r="N239" s="223">
        <f>N240</f>
        <v>31</v>
      </c>
      <c r="O239" s="223"/>
      <c r="P239" s="223"/>
      <c r="Q239" s="223"/>
      <c r="R239" s="223">
        <f t="shared" si="23"/>
        <v>40.41720990873533</v>
      </c>
      <c r="S239" s="223"/>
      <c r="T239" s="223">
        <f t="shared" si="24"/>
        <v>40.41720990873533</v>
      </c>
      <c r="U239" s="223"/>
      <c r="V239" s="223"/>
      <c r="W239" s="223"/>
      <c r="X239" s="223">
        <f t="shared" si="25"/>
        <v>45.7</v>
      </c>
      <c r="Y239" s="223"/>
      <c r="Z239" s="223">
        <f t="shared" si="26"/>
        <v>45.7</v>
      </c>
      <c r="AA239" s="223"/>
      <c r="AB239" s="223"/>
      <c r="AC239" s="223"/>
    </row>
    <row r="240" spans="2:29" s="224" customFormat="1" ht="14.25">
      <c r="B240" s="219" t="s">
        <v>411</v>
      </c>
      <c r="C240" s="99" t="s">
        <v>117</v>
      </c>
      <c r="D240" s="99" t="s">
        <v>525</v>
      </c>
      <c r="E240" s="99" t="s">
        <v>410</v>
      </c>
      <c r="F240" s="223">
        <f t="shared" si="28"/>
        <v>76.7</v>
      </c>
      <c r="G240" s="223"/>
      <c r="H240" s="223">
        <v>76.7</v>
      </c>
      <c r="I240" s="223"/>
      <c r="J240" s="223"/>
      <c r="K240" s="223"/>
      <c r="L240" s="223">
        <f t="shared" si="29"/>
        <v>31</v>
      </c>
      <c r="M240" s="223"/>
      <c r="N240" s="223">
        <v>31</v>
      </c>
      <c r="O240" s="223"/>
      <c r="P240" s="223"/>
      <c r="Q240" s="223"/>
      <c r="R240" s="223">
        <f t="shared" si="23"/>
        <v>40.41720990873533</v>
      </c>
      <c r="S240" s="223"/>
      <c r="T240" s="223">
        <f t="shared" si="24"/>
        <v>40.41720990873533</v>
      </c>
      <c r="U240" s="223"/>
      <c r="V240" s="223"/>
      <c r="W240" s="223"/>
      <c r="X240" s="223">
        <f t="shared" si="25"/>
        <v>45.7</v>
      </c>
      <c r="Y240" s="223"/>
      <c r="Z240" s="223">
        <f t="shared" si="26"/>
        <v>45.7</v>
      </c>
      <c r="AA240" s="223"/>
      <c r="AB240" s="223"/>
      <c r="AC240" s="223"/>
    </row>
    <row r="241" spans="2:29" s="221" customFormat="1" ht="45">
      <c r="B241" s="222" t="s">
        <v>80</v>
      </c>
      <c r="C241" s="108" t="s">
        <v>81</v>
      </c>
      <c r="D241" s="98"/>
      <c r="E241" s="98"/>
      <c r="F241" s="123">
        <f t="shared" si="28"/>
        <v>1</v>
      </c>
      <c r="G241" s="123"/>
      <c r="H241" s="123">
        <f>H242</f>
        <v>1</v>
      </c>
      <c r="I241" s="123"/>
      <c r="J241" s="123"/>
      <c r="K241" s="123"/>
      <c r="L241" s="123">
        <f t="shared" si="29"/>
        <v>0</v>
      </c>
      <c r="M241" s="123"/>
      <c r="N241" s="123">
        <f>N242</f>
        <v>0</v>
      </c>
      <c r="O241" s="123"/>
      <c r="P241" s="223"/>
      <c r="Q241" s="223"/>
      <c r="R241" s="223">
        <f t="shared" si="23"/>
        <v>0</v>
      </c>
      <c r="S241" s="223"/>
      <c r="T241" s="223">
        <f t="shared" si="24"/>
        <v>0</v>
      </c>
      <c r="U241" s="223"/>
      <c r="V241" s="223"/>
      <c r="W241" s="223"/>
      <c r="X241" s="123">
        <f t="shared" si="25"/>
        <v>1</v>
      </c>
      <c r="Y241" s="123"/>
      <c r="Z241" s="123">
        <f t="shared" si="26"/>
        <v>1</v>
      </c>
      <c r="AA241" s="123"/>
      <c r="AB241" s="123"/>
      <c r="AC241" s="123"/>
    </row>
    <row r="242" spans="2:29" s="221" customFormat="1" ht="42.75">
      <c r="B242" s="219" t="s">
        <v>82</v>
      </c>
      <c r="C242" s="102" t="s">
        <v>83</v>
      </c>
      <c r="D242" s="99"/>
      <c r="E242" s="99"/>
      <c r="F242" s="223">
        <f t="shared" si="28"/>
        <v>1</v>
      </c>
      <c r="G242" s="223"/>
      <c r="H242" s="223">
        <f>H243</f>
        <v>1</v>
      </c>
      <c r="I242" s="123"/>
      <c r="J242" s="123"/>
      <c r="K242" s="123"/>
      <c r="L242" s="223">
        <f t="shared" si="29"/>
        <v>0</v>
      </c>
      <c r="M242" s="223"/>
      <c r="N242" s="223">
        <f>N243</f>
        <v>0</v>
      </c>
      <c r="O242" s="123"/>
      <c r="P242" s="223"/>
      <c r="Q242" s="223"/>
      <c r="R242" s="223">
        <f t="shared" si="23"/>
        <v>0</v>
      </c>
      <c r="S242" s="223"/>
      <c r="T242" s="223">
        <f t="shared" si="24"/>
        <v>0</v>
      </c>
      <c r="U242" s="223"/>
      <c r="V242" s="223"/>
      <c r="W242" s="223"/>
      <c r="X242" s="223">
        <f t="shared" si="25"/>
        <v>1</v>
      </c>
      <c r="Y242" s="223"/>
      <c r="Z242" s="223">
        <f t="shared" si="26"/>
        <v>1</v>
      </c>
      <c r="AA242" s="223"/>
      <c r="AB242" s="223"/>
      <c r="AC242" s="123"/>
    </row>
    <row r="243" spans="2:29" s="221" customFormat="1" ht="29.25">
      <c r="B243" s="236" t="s">
        <v>524</v>
      </c>
      <c r="C243" s="102" t="s">
        <v>83</v>
      </c>
      <c r="D243" s="99" t="s">
        <v>525</v>
      </c>
      <c r="E243" s="99"/>
      <c r="F243" s="223">
        <f t="shared" si="28"/>
        <v>1</v>
      </c>
      <c r="G243" s="223"/>
      <c r="H243" s="223">
        <f>H244</f>
        <v>1</v>
      </c>
      <c r="I243" s="123"/>
      <c r="J243" s="123"/>
      <c r="K243" s="123"/>
      <c r="L243" s="223">
        <f t="shared" si="29"/>
        <v>0</v>
      </c>
      <c r="M243" s="223"/>
      <c r="N243" s="223">
        <f>N244</f>
        <v>0</v>
      </c>
      <c r="O243" s="123"/>
      <c r="P243" s="223"/>
      <c r="Q243" s="223"/>
      <c r="R243" s="223">
        <f t="shared" si="23"/>
        <v>0</v>
      </c>
      <c r="S243" s="223"/>
      <c r="T243" s="223">
        <f t="shared" si="24"/>
        <v>0</v>
      </c>
      <c r="U243" s="223"/>
      <c r="V243" s="223"/>
      <c r="W243" s="223"/>
      <c r="X243" s="223">
        <f t="shared" si="25"/>
        <v>1</v>
      </c>
      <c r="Y243" s="223"/>
      <c r="Z243" s="223">
        <f t="shared" si="26"/>
        <v>1</v>
      </c>
      <c r="AA243" s="223"/>
      <c r="AB243" s="223"/>
      <c r="AC243" s="123"/>
    </row>
    <row r="244" spans="2:29" s="221" customFormat="1" ht="15">
      <c r="B244" s="219" t="s">
        <v>217</v>
      </c>
      <c r="C244" s="102" t="s">
        <v>83</v>
      </c>
      <c r="D244" s="99" t="s">
        <v>525</v>
      </c>
      <c r="E244" s="99" t="s">
        <v>486</v>
      </c>
      <c r="F244" s="223">
        <f t="shared" si="28"/>
        <v>1</v>
      </c>
      <c r="G244" s="223"/>
      <c r="H244" s="223">
        <v>1</v>
      </c>
      <c r="I244" s="123"/>
      <c r="J244" s="123"/>
      <c r="K244" s="123"/>
      <c r="L244" s="223">
        <f t="shared" si="29"/>
        <v>0</v>
      </c>
      <c r="M244" s="223"/>
      <c r="N244" s="223">
        <v>0</v>
      </c>
      <c r="O244" s="123"/>
      <c r="P244" s="223"/>
      <c r="Q244" s="223"/>
      <c r="R244" s="223">
        <f t="shared" si="23"/>
        <v>0</v>
      </c>
      <c r="S244" s="223"/>
      <c r="T244" s="223">
        <f t="shared" si="24"/>
        <v>0</v>
      </c>
      <c r="U244" s="223"/>
      <c r="V244" s="223"/>
      <c r="W244" s="223"/>
      <c r="X244" s="223">
        <f t="shared" si="25"/>
        <v>1</v>
      </c>
      <c r="Y244" s="223"/>
      <c r="Z244" s="223">
        <f t="shared" si="26"/>
        <v>1</v>
      </c>
      <c r="AA244" s="223"/>
      <c r="AB244" s="223"/>
      <c r="AC244" s="123"/>
    </row>
    <row r="245" spans="2:29" s="221" customFormat="1" ht="45">
      <c r="B245" s="222" t="s">
        <v>43</v>
      </c>
      <c r="C245" s="98" t="s">
        <v>6</v>
      </c>
      <c r="D245" s="98"/>
      <c r="E245" s="98"/>
      <c r="F245" s="123">
        <f t="shared" si="28"/>
        <v>55</v>
      </c>
      <c r="G245" s="123"/>
      <c r="H245" s="123">
        <f>H246</f>
        <v>55</v>
      </c>
      <c r="I245" s="123"/>
      <c r="J245" s="123"/>
      <c r="K245" s="123"/>
      <c r="L245" s="123">
        <f t="shared" si="29"/>
        <v>0</v>
      </c>
      <c r="M245" s="123"/>
      <c r="N245" s="123">
        <f>N246</f>
        <v>0</v>
      </c>
      <c r="O245" s="123"/>
      <c r="P245" s="223"/>
      <c r="Q245" s="223"/>
      <c r="R245" s="223">
        <f t="shared" si="23"/>
        <v>0</v>
      </c>
      <c r="S245" s="223"/>
      <c r="T245" s="223">
        <f t="shared" si="24"/>
        <v>0</v>
      </c>
      <c r="U245" s="223"/>
      <c r="V245" s="223"/>
      <c r="W245" s="223"/>
      <c r="X245" s="223">
        <f t="shared" si="25"/>
        <v>55</v>
      </c>
      <c r="Y245" s="223"/>
      <c r="Z245" s="223">
        <f t="shared" si="26"/>
        <v>55</v>
      </c>
      <c r="AA245" s="223"/>
      <c r="AB245" s="223"/>
      <c r="AC245" s="123"/>
    </row>
    <row r="246" spans="2:29" s="224" customFormat="1" ht="42.75">
      <c r="B246" s="219" t="s">
        <v>44</v>
      </c>
      <c r="C246" s="99" t="s">
        <v>7</v>
      </c>
      <c r="D246" s="99"/>
      <c r="E246" s="99"/>
      <c r="F246" s="223">
        <f t="shared" si="28"/>
        <v>55</v>
      </c>
      <c r="G246" s="223"/>
      <c r="H246" s="223">
        <f>H247</f>
        <v>55</v>
      </c>
      <c r="I246" s="223"/>
      <c r="J246" s="223"/>
      <c r="K246" s="223"/>
      <c r="L246" s="223">
        <f t="shared" si="29"/>
        <v>0</v>
      </c>
      <c r="M246" s="223"/>
      <c r="N246" s="223">
        <f>N247</f>
        <v>0</v>
      </c>
      <c r="O246" s="223"/>
      <c r="P246" s="223"/>
      <c r="Q246" s="223"/>
      <c r="R246" s="223">
        <f t="shared" si="23"/>
        <v>0</v>
      </c>
      <c r="S246" s="223"/>
      <c r="T246" s="223">
        <f t="shared" si="24"/>
        <v>0</v>
      </c>
      <c r="U246" s="223"/>
      <c r="V246" s="223"/>
      <c r="W246" s="223"/>
      <c r="X246" s="223">
        <f t="shared" si="25"/>
        <v>55</v>
      </c>
      <c r="Y246" s="223"/>
      <c r="Z246" s="223">
        <f t="shared" si="26"/>
        <v>55</v>
      </c>
      <c r="AA246" s="223"/>
      <c r="AB246" s="223"/>
      <c r="AC246" s="223"/>
    </row>
    <row r="247" spans="2:29" s="224" customFormat="1" ht="28.5">
      <c r="B247" s="219" t="s">
        <v>8</v>
      </c>
      <c r="C247" s="99" t="s">
        <v>7</v>
      </c>
      <c r="D247" s="99" t="s">
        <v>9</v>
      </c>
      <c r="E247" s="99"/>
      <c r="F247" s="223">
        <f t="shared" si="28"/>
        <v>55</v>
      </c>
      <c r="G247" s="223"/>
      <c r="H247" s="223">
        <f>H248</f>
        <v>55</v>
      </c>
      <c r="I247" s="223"/>
      <c r="J247" s="223"/>
      <c r="K247" s="223"/>
      <c r="L247" s="223">
        <f t="shared" si="29"/>
        <v>0</v>
      </c>
      <c r="M247" s="223"/>
      <c r="N247" s="223">
        <f>N248</f>
        <v>0</v>
      </c>
      <c r="O247" s="223"/>
      <c r="P247" s="223"/>
      <c r="Q247" s="223"/>
      <c r="R247" s="223">
        <f t="shared" si="23"/>
        <v>0</v>
      </c>
      <c r="S247" s="223"/>
      <c r="T247" s="223">
        <f t="shared" si="24"/>
        <v>0</v>
      </c>
      <c r="U247" s="223"/>
      <c r="V247" s="223"/>
      <c r="W247" s="223"/>
      <c r="X247" s="223">
        <f t="shared" si="25"/>
        <v>55</v>
      </c>
      <c r="Y247" s="223"/>
      <c r="Z247" s="223">
        <f t="shared" si="26"/>
        <v>55</v>
      </c>
      <c r="AA247" s="223"/>
      <c r="AB247" s="223"/>
      <c r="AC247" s="223"/>
    </row>
    <row r="248" spans="2:29" s="224" customFormat="1" ht="14.25">
      <c r="B248" s="219" t="s">
        <v>455</v>
      </c>
      <c r="C248" s="99" t="s">
        <v>7</v>
      </c>
      <c r="D248" s="99" t="s">
        <v>9</v>
      </c>
      <c r="E248" s="99" t="s">
        <v>454</v>
      </c>
      <c r="F248" s="223">
        <f t="shared" si="28"/>
        <v>55</v>
      </c>
      <c r="G248" s="223"/>
      <c r="H248" s="223">
        <v>55</v>
      </c>
      <c r="I248" s="223"/>
      <c r="J248" s="223"/>
      <c r="K248" s="223"/>
      <c r="L248" s="223">
        <f t="shared" si="29"/>
        <v>0</v>
      </c>
      <c r="M248" s="223"/>
      <c r="N248" s="223">
        <v>0</v>
      </c>
      <c r="O248" s="223"/>
      <c r="P248" s="223"/>
      <c r="Q248" s="223"/>
      <c r="R248" s="223">
        <f t="shared" si="23"/>
        <v>0</v>
      </c>
      <c r="S248" s="223"/>
      <c r="T248" s="223">
        <f t="shared" si="24"/>
        <v>0</v>
      </c>
      <c r="U248" s="223"/>
      <c r="V248" s="223"/>
      <c r="W248" s="223"/>
      <c r="X248" s="223">
        <f t="shared" si="25"/>
        <v>55</v>
      </c>
      <c r="Y248" s="223"/>
      <c r="Z248" s="223">
        <f t="shared" si="26"/>
        <v>55</v>
      </c>
      <c r="AA248" s="223"/>
      <c r="AB248" s="223"/>
      <c r="AC248" s="223"/>
    </row>
    <row r="249" spans="2:29" s="221" customFormat="1" ht="30">
      <c r="B249" s="222" t="s">
        <v>86</v>
      </c>
      <c r="C249" s="127" t="s">
        <v>87</v>
      </c>
      <c r="D249" s="128"/>
      <c r="E249" s="98"/>
      <c r="F249" s="123">
        <f t="shared" si="28"/>
        <v>180.5</v>
      </c>
      <c r="G249" s="123"/>
      <c r="H249" s="123">
        <f>H250+H254+H262+H258</f>
        <v>180.5</v>
      </c>
      <c r="I249" s="123"/>
      <c r="J249" s="123"/>
      <c r="K249" s="123"/>
      <c r="L249" s="123">
        <f t="shared" si="29"/>
        <v>91.6</v>
      </c>
      <c r="M249" s="123"/>
      <c r="N249" s="123">
        <f>N250+N254+N262+N258</f>
        <v>91.6</v>
      </c>
      <c r="O249" s="123"/>
      <c r="P249" s="223"/>
      <c r="Q249" s="223"/>
      <c r="R249" s="223">
        <f t="shared" si="23"/>
        <v>50.74792243767313</v>
      </c>
      <c r="S249" s="223"/>
      <c r="T249" s="223">
        <f t="shared" si="24"/>
        <v>50.74792243767313</v>
      </c>
      <c r="U249" s="223"/>
      <c r="V249" s="223"/>
      <c r="W249" s="223"/>
      <c r="X249" s="123">
        <f t="shared" si="25"/>
        <v>88.9</v>
      </c>
      <c r="Y249" s="123"/>
      <c r="Z249" s="123">
        <f t="shared" si="26"/>
        <v>88.9</v>
      </c>
      <c r="AA249" s="123"/>
      <c r="AB249" s="123"/>
      <c r="AC249" s="123"/>
    </row>
    <row r="250" spans="2:29" s="221" customFormat="1" ht="57">
      <c r="B250" s="219" t="s">
        <v>88</v>
      </c>
      <c r="C250" s="101" t="s">
        <v>89</v>
      </c>
      <c r="D250" s="129"/>
      <c r="E250" s="99"/>
      <c r="F250" s="223">
        <f t="shared" si="28"/>
        <v>35.5</v>
      </c>
      <c r="G250" s="223"/>
      <c r="H250" s="223">
        <f>H251</f>
        <v>35.5</v>
      </c>
      <c r="I250" s="123"/>
      <c r="J250" s="123"/>
      <c r="K250" s="123"/>
      <c r="L250" s="223">
        <f t="shared" si="29"/>
        <v>29</v>
      </c>
      <c r="M250" s="223"/>
      <c r="N250" s="223">
        <f>N251</f>
        <v>29</v>
      </c>
      <c r="O250" s="123"/>
      <c r="P250" s="223"/>
      <c r="Q250" s="223"/>
      <c r="R250" s="223">
        <f t="shared" si="23"/>
        <v>81.69014084507043</v>
      </c>
      <c r="S250" s="223"/>
      <c r="T250" s="223">
        <f t="shared" si="24"/>
        <v>81.69014084507043</v>
      </c>
      <c r="U250" s="223"/>
      <c r="V250" s="223"/>
      <c r="W250" s="223"/>
      <c r="X250" s="223">
        <f t="shared" si="25"/>
        <v>6.5</v>
      </c>
      <c r="Y250" s="223"/>
      <c r="Z250" s="223">
        <f t="shared" si="26"/>
        <v>6.5</v>
      </c>
      <c r="AA250" s="223"/>
      <c r="AB250" s="223"/>
      <c r="AC250" s="123"/>
    </row>
    <row r="251" spans="2:29" s="224" customFormat="1" ht="57">
      <c r="B251" s="219" t="s">
        <v>90</v>
      </c>
      <c r="C251" s="101" t="s">
        <v>91</v>
      </c>
      <c r="D251" s="106"/>
      <c r="E251" s="99"/>
      <c r="F251" s="223">
        <f t="shared" si="28"/>
        <v>35.5</v>
      </c>
      <c r="G251" s="223"/>
      <c r="H251" s="223">
        <f>H252</f>
        <v>35.5</v>
      </c>
      <c r="I251" s="223"/>
      <c r="J251" s="223"/>
      <c r="K251" s="223"/>
      <c r="L251" s="223">
        <f t="shared" si="29"/>
        <v>29</v>
      </c>
      <c r="M251" s="223"/>
      <c r="N251" s="223">
        <f>N252</f>
        <v>29</v>
      </c>
      <c r="O251" s="223"/>
      <c r="P251" s="223"/>
      <c r="Q251" s="223"/>
      <c r="R251" s="223">
        <f t="shared" si="23"/>
        <v>81.69014084507043</v>
      </c>
      <c r="S251" s="223"/>
      <c r="T251" s="223">
        <f t="shared" si="24"/>
        <v>81.69014084507043</v>
      </c>
      <c r="U251" s="223"/>
      <c r="V251" s="223"/>
      <c r="W251" s="223"/>
      <c r="X251" s="223">
        <f t="shared" si="25"/>
        <v>6.5</v>
      </c>
      <c r="Y251" s="223"/>
      <c r="Z251" s="223">
        <f t="shared" si="26"/>
        <v>6.5</v>
      </c>
      <c r="AA251" s="223"/>
      <c r="AB251" s="223"/>
      <c r="AC251" s="223"/>
    </row>
    <row r="252" spans="2:29" s="224" customFormat="1" ht="28.5">
      <c r="B252" s="236" t="s">
        <v>524</v>
      </c>
      <c r="C252" s="101" t="s">
        <v>91</v>
      </c>
      <c r="D252" s="99" t="s">
        <v>525</v>
      </c>
      <c r="E252" s="99"/>
      <c r="F252" s="223">
        <f t="shared" si="28"/>
        <v>35.5</v>
      </c>
      <c r="G252" s="223"/>
      <c r="H252" s="223">
        <f>H253</f>
        <v>35.5</v>
      </c>
      <c r="I252" s="223"/>
      <c r="J252" s="223"/>
      <c r="K252" s="223"/>
      <c r="L252" s="223">
        <f t="shared" si="29"/>
        <v>29</v>
      </c>
      <c r="M252" s="223"/>
      <c r="N252" s="223">
        <f>N253</f>
        <v>29</v>
      </c>
      <c r="O252" s="223"/>
      <c r="P252" s="223"/>
      <c r="Q252" s="223"/>
      <c r="R252" s="223">
        <f t="shared" si="23"/>
        <v>81.69014084507043</v>
      </c>
      <c r="S252" s="223"/>
      <c r="T252" s="223">
        <f t="shared" si="24"/>
        <v>81.69014084507043</v>
      </c>
      <c r="U252" s="223"/>
      <c r="V252" s="223"/>
      <c r="W252" s="223"/>
      <c r="X252" s="223">
        <f t="shared" si="25"/>
        <v>6.5</v>
      </c>
      <c r="Y252" s="223"/>
      <c r="Z252" s="223">
        <f t="shared" si="26"/>
        <v>6.5</v>
      </c>
      <c r="AA252" s="223"/>
      <c r="AB252" s="223"/>
      <c r="AC252" s="223"/>
    </row>
    <row r="253" spans="2:29" s="224" customFormat="1" ht="14.25">
      <c r="B253" s="219" t="s">
        <v>217</v>
      </c>
      <c r="C253" s="101" t="s">
        <v>91</v>
      </c>
      <c r="D253" s="99" t="s">
        <v>525</v>
      </c>
      <c r="E253" s="99" t="s">
        <v>486</v>
      </c>
      <c r="F253" s="223">
        <f t="shared" si="28"/>
        <v>35.5</v>
      </c>
      <c r="G253" s="223"/>
      <c r="H253" s="223">
        <v>35.5</v>
      </c>
      <c r="I253" s="223"/>
      <c r="J253" s="223"/>
      <c r="K253" s="223"/>
      <c r="L253" s="223">
        <f t="shared" si="29"/>
        <v>29</v>
      </c>
      <c r="M253" s="223"/>
      <c r="N253" s="223">
        <v>29</v>
      </c>
      <c r="O253" s="223"/>
      <c r="P253" s="223"/>
      <c r="Q253" s="223"/>
      <c r="R253" s="223">
        <f t="shared" si="23"/>
        <v>81.69014084507043</v>
      </c>
      <c r="S253" s="223"/>
      <c r="T253" s="223">
        <f t="shared" si="24"/>
        <v>81.69014084507043</v>
      </c>
      <c r="U253" s="223"/>
      <c r="V253" s="223"/>
      <c r="W253" s="223"/>
      <c r="X253" s="223">
        <f t="shared" si="25"/>
        <v>6.5</v>
      </c>
      <c r="Y253" s="223"/>
      <c r="Z253" s="223">
        <f t="shared" si="26"/>
        <v>6.5</v>
      </c>
      <c r="AA253" s="223"/>
      <c r="AB253" s="223"/>
      <c r="AC253" s="223"/>
    </row>
    <row r="254" spans="2:29" s="224" customFormat="1" ht="42.75">
      <c r="B254" s="219" t="s">
        <v>92</v>
      </c>
      <c r="C254" s="101" t="s">
        <v>93</v>
      </c>
      <c r="D254" s="99"/>
      <c r="E254" s="99"/>
      <c r="F254" s="223">
        <f t="shared" si="28"/>
        <v>18</v>
      </c>
      <c r="G254" s="223"/>
      <c r="H254" s="223">
        <f>H255</f>
        <v>18</v>
      </c>
      <c r="I254" s="223"/>
      <c r="J254" s="223"/>
      <c r="K254" s="223"/>
      <c r="L254" s="223">
        <f t="shared" si="29"/>
        <v>15</v>
      </c>
      <c r="M254" s="223"/>
      <c r="N254" s="223">
        <f>N255</f>
        <v>15</v>
      </c>
      <c r="O254" s="223"/>
      <c r="P254" s="223"/>
      <c r="Q254" s="223"/>
      <c r="R254" s="223">
        <f t="shared" si="23"/>
        <v>83.33333333333334</v>
      </c>
      <c r="S254" s="223"/>
      <c r="T254" s="223">
        <f t="shared" si="24"/>
        <v>83.33333333333334</v>
      </c>
      <c r="U254" s="223"/>
      <c r="V254" s="223"/>
      <c r="W254" s="223"/>
      <c r="X254" s="223">
        <f t="shared" si="25"/>
        <v>3</v>
      </c>
      <c r="Y254" s="223"/>
      <c r="Z254" s="223">
        <f t="shared" si="26"/>
        <v>3</v>
      </c>
      <c r="AA254" s="223"/>
      <c r="AB254" s="223"/>
      <c r="AC254" s="223"/>
    </row>
    <row r="255" spans="2:29" s="224" customFormat="1" ht="57">
      <c r="B255" s="219" t="s">
        <v>94</v>
      </c>
      <c r="C255" s="101" t="s">
        <v>95</v>
      </c>
      <c r="D255" s="99"/>
      <c r="E255" s="99"/>
      <c r="F255" s="223">
        <f t="shared" si="28"/>
        <v>18</v>
      </c>
      <c r="G255" s="223"/>
      <c r="H255" s="223">
        <f>H256</f>
        <v>18</v>
      </c>
      <c r="I255" s="223"/>
      <c r="J255" s="223"/>
      <c r="K255" s="223"/>
      <c r="L255" s="223">
        <f t="shared" si="29"/>
        <v>15</v>
      </c>
      <c r="M255" s="223"/>
      <c r="N255" s="223">
        <f>N256</f>
        <v>15</v>
      </c>
      <c r="O255" s="223"/>
      <c r="P255" s="223"/>
      <c r="Q255" s="223"/>
      <c r="R255" s="223">
        <f t="shared" si="23"/>
        <v>83.33333333333334</v>
      </c>
      <c r="S255" s="223"/>
      <c r="T255" s="223">
        <f t="shared" si="24"/>
        <v>83.33333333333334</v>
      </c>
      <c r="U255" s="223"/>
      <c r="V255" s="223"/>
      <c r="W255" s="223"/>
      <c r="X255" s="223">
        <f t="shared" si="25"/>
        <v>3</v>
      </c>
      <c r="Y255" s="223"/>
      <c r="Z255" s="223">
        <f t="shared" si="26"/>
        <v>3</v>
      </c>
      <c r="AA255" s="223"/>
      <c r="AB255" s="223"/>
      <c r="AC255" s="223"/>
    </row>
    <row r="256" spans="2:29" s="224" customFormat="1" ht="28.5">
      <c r="B256" s="236" t="s">
        <v>524</v>
      </c>
      <c r="C256" s="101" t="s">
        <v>95</v>
      </c>
      <c r="D256" s="99" t="s">
        <v>525</v>
      </c>
      <c r="E256" s="99"/>
      <c r="F256" s="223">
        <f t="shared" si="28"/>
        <v>18</v>
      </c>
      <c r="G256" s="223"/>
      <c r="H256" s="223">
        <f>H257</f>
        <v>18</v>
      </c>
      <c r="I256" s="223"/>
      <c r="J256" s="223"/>
      <c r="K256" s="223"/>
      <c r="L256" s="223">
        <f t="shared" si="29"/>
        <v>15</v>
      </c>
      <c r="M256" s="223"/>
      <c r="N256" s="223">
        <f>N257</f>
        <v>15</v>
      </c>
      <c r="O256" s="223"/>
      <c r="P256" s="223"/>
      <c r="Q256" s="223"/>
      <c r="R256" s="223">
        <f t="shared" si="23"/>
        <v>83.33333333333334</v>
      </c>
      <c r="S256" s="223"/>
      <c r="T256" s="223">
        <f t="shared" si="24"/>
        <v>83.33333333333334</v>
      </c>
      <c r="U256" s="223"/>
      <c r="V256" s="223"/>
      <c r="W256" s="223"/>
      <c r="X256" s="223">
        <f t="shared" si="25"/>
        <v>3</v>
      </c>
      <c r="Y256" s="223"/>
      <c r="Z256" s="223">
        <f t="shared" si="26"/>
        <v>3</v>
      </c>
      <c r="AA256" s="223"/>
      <c r="AB256" s="223"/>
      <c r="AC256" s="223"/>
    </row>
    <row r="257" spans="2:29" s="224" customFormat="1" ht="14.25">
      <c r="B257" s="219" t="s">
        <v>217</v>
      </c>
      <c r="C257" s="101" t="s">
        <v>95</v>
      </c>
      <c r="D257" s="99" t="s">
        <v>525</v>
      </c>
      <c r="E257" s="99" t="s">
        <v>486</v>
      </c>
      <c r="F257" s="223">
        <f t="shared" si="28"/>
        <v>18</v>
      </c>
      <c r="G257" s="223"/>
      <c r="H257" s="223">
        <v>18</v>
      </c>
      <c r="I257" s="223"/>
      <c r="J257" s="223"/>
      <c r="K257" s="223"/>
      <c r="L257" s="223">
        <f t="shared" si="29"/>
        <v>15</v>
      </c>
      <c r="M257" s="223"/>
      <c r="N257" s="223">
        <v>15</v>
      </c>
      <c r="O257" s="223"/>
      <c r="P257" s="223"/>
      <c r="Q257" s="223"/>
      <c r="R257" s="223">
        <f t="shared" si="23"/>
        <v>83.33333333333334</v>
      </c>
      <c r="S257" s="223"/>
      <c r="T257" s="223">
        <f t="shared" si="24"/>
        <v>83.33333333333334</v>
      </c>
      <c r="U257" s="223"/>
      <c r="V257" s="223"/>
      <c r="W257" s="223"/>
      <c r="X257" s="223">
        <f t="shared" si="25"/>
        <v>3</v>
      </c>
      <c r="Y257" s="223"/>
      <c r="Z257" s="223">
        <f t="shared" si="26"/>
        <v>3</v>
      </c>
      <c r="AA257" s="223"/>
      <c r="AB257" s="223"/>
      <c r="AC257" s="223"/>
    </row>
    <row r="258" spans="2:29" s="224" customFormat="1" ht="42.75">
      <c r="B258" s="219" t="s">
        <v>440</v>
      </c>
      <c r="C258" s="101" t="s">
        <v>106</v>
      </c>
      <c r="D258" s="99"/>
      <c r="E258" s="99"/>
      <c r="F258" s="223">
        <f t="shared" si="28"/>
        <v>115.5</v>
      </c>
      <c r="G258" s="223"/>
      <c r="H258" s="223">
        <f>H259</f>
        <v>115.5</v>
      </c>
      <c r="I258" s="223"/>
      <c r="J258" s="223"/>
      <c r="K258" s="223"/>
      <c r="L258" s="223">
        <f t="shared" si="29"/>
        <v>39.1</v>
      </c>
      <c r="M258" s="223"/>
      <c r="N258" s="223">
        <f>N259</f>
        <v>39.1</v>
      </c>
      <c r="O258" s="223"/>
      <c r="P258" s="223"/>
      <c r="Q258" s="223"/>
      <c r="R258" s="223">
        <f t="shared" si="23"/>
        <v>33.85281385281386</v>
      </c>
      <c r="S258" s="223"/>
      <c r="T258" s="223">
        <f t="shared" si="24"/>
        <v>33.85281385281386</v>
      </c>
      <c r="U258" s="223"/>
      <c r="V258" s="223"/>
      <c r="W258" s="223"/>
      <c r="X258" s="223">
        <f t="shared" si="25"/>
        <v>76.4</v>
      </c>
      <c r="Y258" s="223"/>
      <c r="Z258" s="223">
        <f t="shared" si="26"/>
        <v>76.4</v>
      </c>
      <c r="AA258" s="223"/>
      <c r="AB258" s="223"/>
      <c r="AC258" s="223"/>
    </row>
    <row r="259" spans="2:29" s="224" customFormat="1" ht="42.75">
      <c r="B259" s="219" t="s">
        <v>441</v>
      </c>
      <c r="C259" s="101" t="s">
        <v>107</v>
      </c>
      <c r="D259" s="99"/>
      <c r="E259" s="99"/>
      <c r="F259" s="223">
        <f t="shared" si="28"/>
        <v>115.5</v>
      </c>
      <c r="G259" s="223"/>
      <c r="H259" s="223">
        <f>H260</f>
        <v>115.5</v>
      </c>
      <c r="I259" s="223"/>
      <c r="J259" s="223"/>
      <c r="K259" s="223"/>
      <c r="L259" s="223">
        <f t="shared" si="29"/>
        <v>39.1</v>
      </c>
      <c r="M259" s="223"/>
      <c r="N259" s="223">
        <f>N260</f>
        <v>39.1</v>
      </c>
      <c r="O259" s="223"/>
      <c r="P259" s="223"/>
      <c r="Q259" s="223"/>
      <c r="R259" s="223">
        <f t="shared" si="23"/>
        <v>33.85281385281386</v>
      </c>
      <c r="S259" s="223"/>
      <c r="T259" s="223">
        <f t="shared" si="24"/>
        <v>33.85281385281386</v>
      </c>
      <c r="U259" s="223"/>
      <c r="V259" s="223"/>
      <c r="W259" s="223"/>
      <c r="X259" s="223">
        <f t="shared" si="25"/>
        <v>76.4</v>
      </c>
      <c r="Y259" s="223"/>
      <c r="Z259" s="223">
        <f t="shared" si="26"/>
        <v>76.4</v>
      </c>
      <c r="AA259" s="223"/>
      <c r="AB259" s="223"/>
      <c r="AC259" s="223"/>
    </row>
    <row r="260" spans="2:29" s="224" customFormat="1" ht="28.5">
      <c r="B260" s="236" t="s">
        <v>524</v>
      </c>
      <c r="C260" s="101" t="s">
        <v>107</v>
      </c>
      <c r="D260" s="99" t="s">
        <v>525</v>
      </c>
      <c r="E260" s="99"/>
      <c r="F260" s="223">
        <f t="shared" si="28"/>
        <v>115.5</v>
      </c>
      <c r="G260" s="223"/>
      <c r="H260" s="223">
        <f>H261</f>
        <v>115.5</v>
      </c>
      <c r="I260" s="223"/>
      <c r="J260" s="223"/>
      <c r="K260" s="223"/>
      <c r="L260" s="223">
        <f t="shared" si="29"/>
        <v>39.1</v>
      </c>
      <c r="M260" s="223"/>
      <c r="N260" s="223">
        <f>N261</f>
        <v>39.1</v>
      </c>
      <c r="O260" s="223"/>
      <c r="P260" s="223"/>
      <c r="Q260" s="223"/>
      <c r="R260" s="223">
        <f t="shared" si="23"/>
        <v>33.85281385281386</v>
      </c>
      <c r="S260" s="223"/>
      <c r="T260" s="223">
        <f t="shared" si="24"/>
        <v>33.85281385281386</v>
      </c>
      <c r="U260" s="223"/>
      <c r="V260" s="223"/>
      <c r="W260" s="223"/>
      <c r="X260" s="223">
        <f t="shared" si="25"/>
        <v>76.4</v>
      </c>
      <c r="Y260" s="223"/>
      <c r="Z260" s="223">
        <f t="shared" si="26"/>
        <v>76.4</v>
      </c>
      <c r="AA260" s="223"/>
      <c r="AB260" s="223"/>
      <c r="AC260" s="223"/>
    </row>
    <row r="261" spans="2:29" s="224" customFormat="1" ht="14.25">
      <c r="B261" s="219" t="s">
        <v>445</v>
      </c>
      <c r="C261" s="101" t="s">
        <v>107</v>
      </c>
      <c r="D261" s="99" t="s">
        <v>525</v>
      </c>
      <c r="E261" s="99" t="s">
        <v>492</v>
      </c>
      <c r="F261" s="223">
        <f t="shared" si="28"/>
        <v>115.5</v>
      </c>
      <c r="G261" s="223"/>
      <c r="H261" s="223">
        <v>115.5</v>
      </c>
      <c r="I261" s="223"/>
      <c r="J261" s="223"/>
      <c r="K261" s="223"/>
      <c r="L261" s="223">
        <f t="shared" si="29"/>
        <v>39.1</v>
      </c>
      <c r="M261" s="223"/>
      <c r="N261" s="223">
        <v>39.1</v>
      </c>
      <c r="O261" s="223"/>
      <c r="P261" s="223"/>
      <c r="Q261" s="223"/>
      <c r="R261" s="223">
        <f t="shared" si="23"/>
        <v>33.85281385281386</v>
      </c>
      <c r="S261" s="223"/>
      <c r="T261" s="223">
        <f t="shared" si="24"/>
        <v>33.85281385281386</v>
      </c>
      <c r="U261" s="223"/>
      <c r="V261" s="223"/>
      <c r="W261" s="223"/>
      <c r="X261" s="223">
        <f t="shared" si="25"/>
        <v>76.4</v>
      </c>
      <c r="Y261" s="223"/>
      <c r="Z261" s="223">
        <f t="shared" si="26"/>
        <v>76.4</v>
      </c>
      <c r="AA261" s="223"/>
      <c r="AB261" s="223"/>
      <c r="AC261" s="223"/>
    </row>
    <row r="262" spans="2:29" s="224" customFormat="1" ht="42.75">
      <c r="B262" s="219" t="s">
        <v>96</v>
      </c>
      <c r="C262" s="101" t="s">
        <v>97</v>
      </c>
      <c r="D262" s="99"/>
      <c r="E262" s="99"/>
      <c r="F262" s="223">
        <f t="shared" si="28"/>
        <v>11.5</v>
      </c>
      <c r="G262" s="223"/>
      <c r="H262" s="223">
        <f>H263</f>
        <v>11.5</v>
      </c>
      <c r="I262" s="223"/>
      <c r="J262" s="223"/>
      <c r="K262" s="223"/>
      <c r="L262" s="223">
        <f t="shared" si="29"/>
        <v>8.5</v>
      </c>
      <c r="M262" s="223"/>
      <c r="N262" s="223">
        <f>N263</f>
        <v>8.5</v>
      </c>
      <c r="O262" s="223"/>
      <c r="P262" s="223"/>
      <c r="Q262" s="223"/>
      <c r="R262" s="223">
        <f t="shared" si="23"/>
        <v>73.91304347826086</v>
      </c>
      <c r="S262" s="223"/>
      <c r="T262" s="223">
        <f t="shared" si="24"/>
        <v>73.91304347826086</v>
      </c>
      <c r="U262" s="223"/>
      <c r="V262" s="223"/>
      <c r="W262" s="223"/>
      <c r="X262" s="223">
        <f t="shared" si="25"/>
        <v>3</v>
      </c>
      <c r="Y262" s="223"/>
      <c r="Z262" s="223">
        <f t="shared" si="26"/>
        <v>3</v>
      </c>
      <c r="AA262" s="223"/>
      <c r="AB262" s="223"/>
      <c r="AC262" s="223"/>
    </row>
    <row r="263" spans="2:29" s="224" customFormat="1" ht="57">
      <c r="B263" s="219" t="s">
        <v>98</v>
      </c>
      <c r="C263" s="101" t="s">
        <v>99</v>
      </c>
      <c r="D263" s="99"/>
      <c r="E263" s="99"/>
      <c r="F263" s="223">
        <f t="shared" si="28"/>
        <v>11.5</v>
      </c>
      <c r="G263" s="223"/>
      <c r="H263" s="223">
        <f>H264</f>
        <v>11.5</v>
      </c>
      <c r="I263" s="223"/>
      <c r="J263" s="223"/>
      <c r="K263" s="223"/>
      <c r="L263" s="223">
        <f t="shared" si="29"/>
        <v>8.5</v>
      </c>
      <c r="M263" s="223"/>
      <c r="N263" s="223">
        <f>N264</f>
        <v>8.5</v>
      </c>
      <c r="O263" s="223"/>
      <c r="P263" s="223"/>
      <c r="Q263" s="223"/>
      <c r="R263" s="223">
        <f t="shared" si="23"/>
        <v>73.91304347826086</v>
      </c>
      <c r="S263" s="223"/>
      <c r="T263" s="223">
        <f t="shared" si="24"/>
        <v>73.91304347826086</v>
      </c>
      <c r="U263" s="223"/>
      <c r="V263" s="223"/>
      <c r="W263" s="223"/>
      <c r="X263" s="223">
        <f t="shared" si="25"/>
        <v>3</v>
      </c>
      <c r="Y263" s="223"/>
      <c r="Z263" s="223">
        <f t="shared" si="26"/>
        <v>3</v>
      </c>
      <c r="AA263" s="223"/>
      <c r="AB263" s="223"/>
      <c r="AC263" s="223"/>
    </row>
    <row r="264" spans="2:29" s="224" customFormat="1" ht="28.5">
      <c r="B264" s="236" t="s">
        <v>524</v>
      </c>
      <c r="C264" s="101" t="s">
        <v>99</v>
      </c>
      <c r="D264" s="99" t="s">
        <v>525</v>
      </c>
      <c r="E264" s="99"/>
      <c r="F264" s="223">
        <f t="shared" si="28"/>
        <v>11.5</v>
      </c>
      <c r="G264" s="223"/>
      <c r="H264" s="223">
        <f>H265</f>
        <v>11.5</v>
      </c>
      <c r="I264" s="223"/>
      <c r="J264" s="223"/>
      <c r="K264" s="223"/>
      <c r="L264" s="223">
        <f t="shared" si="29"/>
        <v>8.5</v>
      </c>
      <c r="M264" s="223"/>
      <c r="N264" s="223">
        <f>N265</f>
        <v>8.5</v>
      </c>
      <c r="O264" s="223"/>
      <c r="P264" s="223"/>
      <c r="Q264" s="223"/>
      <c r="R264" s="223">
        <f t="shared" si="23"/>
        <v>73.91304347826086</v>
      </c>
      <c r="S264" s="223"/>
      <c r="T264" s="223">
        <f t="shared" si="24"/>
        <v>73.91304347826086</v>
      </c>
      <c r="U264" s="223"/>
      <c r="V264" s="223"/>
      <c r="W264" s="223"/>
      <c r="X264" s="223">
        <f t="shared" si="25"/>
        <v>3</v>
      </c>
      <c r="Y264" s="223"/>
      <c r="Z264" s="223">
        <f t="shared" si="26"/>
        <v>3</v>
      </c>
      <c r="AA264" s="223"/>
      <c r="AB264" s="223"/>
      <c r="AC264" s="223"/>
    </row>
    <row r="265" spans="2:29" s="224" customFormat="1" ht="14.25">
      <c r="B265" s="219" t="s">
        <v>217</v>
      </c>
      <c r="C265" s="101" t="s">
        <v>99</v>
      </c>
      <c r="D265" s="99" t="s">
        <v>525</v>
      </c>
      <c r="E265" s="99" t="s">
        <v>486</v>
      </c>
      <c r="F265" s="223">
        <f t="shared" si="28"/>
        <v>11.5</v>
      </c>
      <c r="G265" s="223"/>
      <c r="H265" s="223">
        <v>11.5</v>
      </c>
      <c r="I265" s="223"/>
      <c r="J265" s="223"/>
      <c r="K265" s="223"/>
      <c r="L265" s="223">
        <f t="shared" si="29"/>
        <v>8.5</v>
      </c>
      <c r="M265" s="223"/>
      <c r="N265" s="223">
        <v>8.5</v>
      </c>
      <c r="O265" s="223"/>
      <c r="P265" s="223"/>
      <c r="Q265" s="223"/>
      <c r="R265" s="223">
        <f t="shared" si="23"/>
        <v>73.91304347826086</v>
      </c>
      <c r="S265" s="223"/>
      <c r="T265" s="223">
        <f t="shared" si="24"/>
        <v>73.91304347826086</v>
      </c>
      <c r="U265" s="223"/>
      <c r="V265" s="223"/>
      <c r="W265" s="223"/>
      <c r="X265" s="223">
        <f t="shared" si="25"/>
        <v>3</v>
      </c>
      <c r="Y265" s="223"/>
      <c r="Z265" s="223">
        <f t="shared" si="26"/>
        <v>3</v>
      </c>
      <c r="AA265" s="223"/>
      <c r="AB265" s="223"/>
      <c r="AC265" s="223"/>
    </row>
    <row r="266" spans="2:29" s="221" customFormat="1" ht="45">
      <c r="B266" s="222" t="s">
        <v>511</v>
      </c>
      <c r="C266" s="98" t="s">
        <v>84</v>
      </c>
      <c r="D266" s="98"/>
      <c r="E266" s="98"/>
      <c r="F266" s="123">
        <f t="shared" si="28"/>
        <v>1082.2</v>
      </c>
      <c r="G266" s="123"/>
      <c r="H266" s="123">
        <f>H267</f>
        <v>1082.2</v>
      </c>
      <c r="I266" s="123"/>
      <c r="J266" s="123"/>
      <c r="K266" s="123"/>
      <c r="L266" s="123">
        <f t="shared" si="29"/>
        <v>184.8</v>
      </c>
      <c r="M266" s="123"/>
      <c r="N266" s="123">
        <f>N267</f>
        <v>184.8</v>
      </c>
      <c r="O266" s="123"/>
      <c r="P266" s="223"/>
      <c r="Q266" s="223"/>
      <c r="R266" s="223">
        <f t="shared" si="23"/>
        <v>17.076326002587322</v>
      </c>
      <c r="S266" s="223"/>
      <c r="T266" s="223">
        <f t="shared" si="24"/>
        <v>17.076326002587322</v>
      </c>
      <c r="U266" s="223"/>
      <c r="V266" s="223"/>
      <c r="W266" s="223"/>
      <c r="X266" s="123">
        <f t="shared" si="25"/>
        <v>897.4000000000001</v>
      </c>
      <c r="Y266" s="123"/>
      <c r="Z266" s="123">
        <f t="shared" si="26"/>
        <v>897.4000000000001</v>
      </c>
      <c r="AA266" s="223"/>
      <c r="AB266" s="223"/>
      <c r="AC266" s="123"/>
    </row>
    <row r="267" spans="2:29" s="221" customFormat="1" ht="42.75">
      <c r="B267" s="219" t="s">
        <v>510</v>
      </c>
      <c r="C267" s="99" t="s">
        <v>85</v>
      </c>
      <c r="D267" s="98"/>
      <c r="E267" s="99"/>
      <c r="F267" s="223">
        <f t="shared" si="28"/>
        <v>1082.2</v>
      </c>
      <c r="G267" s="223"/>
      <c r="H267" s="223">
        <f>H268+H270+H272</f>
        <v>1082.2</v>
      </c>
      <c r="I267" s="223"/>
      <c r="J267" s="223"/>
      <c r="K267" s="223"/>
      <c r="L267" s="223">
        <f t="shared" si="29"/>
        <v>184.8</v>
      </c>
      <c r="M267" s="223"/>
      <c r="N267" s="223">
        <f>N268+N270+N272</f>
        <v>184.8</v>
      </c>
      <c r="O267" s="223"/>
      <c r="P267" s="223"/>
      <c r="Q267" s="223"/>
      <c r="R267" s="223">
        <f t="shared" si="23"/>
        <v>17.076326002587322</v>
      </c>
      <c r="S267" s="223"/>
      <c r="T267" s="223">
        <f t="shared" si="24"/>
        <v>17.076326002587322</v>
      </c>
      <c r="U267" s="223"/>
      <c r="V267" s="223"/>
      <c r="W267" s="223"/>
      <c r="X267" s="223">
        <f t="shared" si="25"/>
        <v>897.4000000000001</v>
      </c>
      <c r="Y267" s="223"/>
      <c r="Z267" s="223">
        <f t="shared" si="26"/>
        <v>897.4000000000001</v>
      </c>
      <c r="AA267" s="223"/>
      <c r="AB267" s="223"/>
      <c r="AC267" s="123"/>
    </row>
    <row r="268" spans="2:29" s="221" customFormat="1" ht="29.25">
      <c r="B268" s="236" t="s">
        <v>524</v>
      </c>
      <c r="C268" s="99" t="s">
        <v>85</v>
      </c>
      <c r="D268" s="99" t="s">
        <v>525</v>
      </c>
      <c r="E268" s="99"/>
      <c r="F268" s="223">
        <f t="shared" si="28"/>
        <v>16.2</v>
      </c>
      <c r="G268" s="223"/>
      <c r="H268" s="223">
        <f>H269</f>
        <v>16.2</v>
      </c>
      <c r="I268" s="223"/>
      <c r="J268" s="223"/>
      <c r="K268" s="223"/>
      <c r="L268" s="223">
        <f t="shared" si="29"/>
        <v>7.3</v>
      </c>
      <c r="M268" s="223"/>
      <c r="N268" s="223">
        <f>N269</f>
        <v>7.3</v>
      </c>
      <c r="O268" s="223"/>
      <c r="P268" s="223"/>
      <c r="Q268" s="223"/>
      <c r="R268" s="223">
        <f t="shared" si="23"/>
        <v>45.06172839506173</v>
      </c>
      <c r="S268" s="223"/>
      <c r="T268" s="223">
        <f t="shared" si="24"/>
        <v>45.06172839506173</v>
      </c>
      <c r="U268" s="223"/>
      <c r="V268" s="223"/>
      <c r="W268" s="223"/>
      <c r="X268" s="223">
        <f t="shared" si="25"/>
        <v>8.899999999999999</v>
      </c>
      <c r="Y268" s="223"/>
      <c r="Z268" s="223">
        <f t="shared" si="26"/>
        <v>8.899999999999999</v>
      </c>
      <c r="AA268" s="223"/>
      <c r="AB268" s="223"/>
      <c r="AC268" s="123"/>
    </row>
    <row r="269" spans="2:29" s="221" customFormat="1" ht="15">
      <c r="B269" s="219" t="s">
        <v>217</v>
      </c>
      <c r="C269" s="99" t="s">
        <v>85</v>
      </c>
      <c r="D269" s="99" t="s">
        <v>525</v>
      </c>
      <c r="E269" s="99" t="s">
        <v>486</v>
      </c>
      <c r="F269" s="223">
        <f t="shared" si="28"/>
        <v>16.2</v>
      </c>
      <c r="G269" s="223"/>
      <c r="H269" s="223">
        <v>16.2</v>
      </c>
      <c r="I269" s="223"/>
      <c r="J269" s="223"/>
      <c r="K269" s="223"/>
      <c r="L269" s="223">
        <f t="shared" si="29"/>
        <v>7.3</v>
      </c>
      <c r="M269" s="223"/>
      <c r="N269" s="223">
        <v>7.3</v>
      </c>
      <c r="O269" s="223"/>
      <c r="P269" s="223"/>
      <c r="Q269" s="223"/>
      <c r="R269" s="223">
        <f t="shared" si="23"/>
        <v>45.06172839506173</v>
      </c>
      <c r="S269" s="223"/>
      <c r="T269" s="223">
        <f t="shared" si="24"/>
        <v>45.06172839506173</v>
      </c>
      <c r="U269" s="223"/>
      <c r="V269" s="223"/>
      <c r="W269" s="223"/>
      <c r="X269" s="223">
        <f t="shared" si="25"/>
        <v>8.899999999999999</v>
      </c>
      <c r="Y269" s="223"/>
      <c r="Z269" s="223">
        <f t="shared" si="26"/>
        <v>8.899999999999999</v>
      </c>
      <c r="AA269" s="223"/>
      <c r="AB269" s="223"/>
      <c r="AC269" s="123"/>
    </row>
    <row r="270" spans="2:29" s="221" customFormat="1" ht="15">
      <c r="B270" s="236" t="s">
        <v>60</v>
      </c>
      <c r="C270" s="99" t="s">
        <v>85</v>
      </c>
      <c r="D270" s="124">
        <v>300</v>
      </c>
      <c r="E270" s="99"/>
      <c r="F270" s="223">
        <f t="shared" si="28"/>
        <v>68.6</v>
      </c>
      <c r="G270" s="223"/>
      <c r="H270" s="223">
        <f>H271</f>
        <v>68.6</v>
      </c>
      <c r="I270" s="223"/>
      <c r="J270" s="223"/>
      <c r="K270" s="223"/>
      <c r="L270" s="223">
        <f t="shared" si="29"/>
        <v>68.2</v>
      </c>
      <c r="M270" s="223"/>
      <c r="N270" s="223">
        <f>N271</f>
        <v>68.2</v>
      </c>
      <c r="O270" s="223"/>
      <c r="P270" s="223"/>
      <c r="Q270" s="223"/>
      <c r="R270" s="223">
        <f aca="true" t="shared" si="30" ref="R270:R281">L270/F270*100</f>
        <v>99.41690962099126</v>
      </c>
      <c r="S270" s="223"/>
      <c r="T270" s="223">
        <f aca="true" t="shared" si="31" ref="T270:T281">N270/H270*100</f>
        <v>99.41690962099126</v>
      </c>
      <c r="U270" s="223"/>
      <c r="V270" s="223"/>
      <c r="W270" s="223"/>
      <c r="X270" s="223">
        <f t="shared" si="25"/>
        <v>0.3999999999999915</v>
      </c>
      <c r="Y270" s="223"/>
      <c r="Z270" s="223">
        <f t="shared" si="26"/>
        <v>0.3999999999999915</v>
      </c>
      <c r="AA270" s="223"/>
      <c r="AB270" s="223"/>
      <c r="AC270" s="123"/>
    </row>
    <row r="271" spans="2:29" s="221" customFormat="1" ht="15">
      <c r="B271" s="219" t="s">
        <v>217</v>
      </c>
      <c r="C271" s="99" t="s">
        <v>85</v>
      </c>
      <c r="D271" s="124">
        <v>300</v>
      </c>
      <c r="E271" s="99" t="s">
        <v>486</v>
      </c>
      <c r="F271" s="223">
        <f t="shared" si="28"/>
        <v>68.6</v>
      </c>
      <c r="G271" s="223"/>
      <c r="H271" s="223">
        <v>68.6</v>
      </c>
      <c r="I271" s="223"/>
      <c r="J271" s="223"/>
      <c r="K271" s="223"/>
      <c r="L271" s="223">
        <f t="shared" si="29"/>
        <v>68.2</v>
      </c>
      <c r="M271" s="223"/>
      <c r="N271" s="223">
        <v>68.2</v>
      </c>
      <c r="O271" s="223"/>
      <c r="P271" s="223"/>
      <c r="Q271" s="223"/>
      <c r="R271" s="223">
        <f t="shared" si="30"/>
        <v>99.41690962099126</v>
      </c>
      <c r="S271" s="223"/>
      <c r="T271" s="223">
        <f t="shared" si="31"/>
        <v>99.41690962099126</v>
      </c>
      <c r="U271" s="223"/>
      <c r="V271" s="223"/>
      <c r="W271" s="223"/>
      <c r="X271" s="223">
        <f t="shared" si="25"/>
        <v>0.3999999999999915</v>
      </c>
      <c r="Y271" s="223"/>
      <c r="Z271" s="223">
        <f t="shared" si="26"/>
        <v>0.3999999999999915</v>
      </c>
      <c r="AA271" s="223"/>
      <c r="AB271" s="223"/>
      <c r="AC271" s="123"/>
    </row>
    <row r="272" spans="2:29" s="221" customFormat="1" ht="28.5">
      <c r="B272" s="219" t="s">
        <v>8</v>
      </c>
      <c r="C272" s="99" t="s">
        <v>85</v>
      </c>
      <c r="D272" s="99" t="s">
        <v>9</v>
      </c>
      <c r="E272" s="99"/>
      <c r="F272" s="223">
        <f t="shared" si="28"/>
        <v>997.4</v>
      </c>
      <c r="G272" s="223"/>
      <c r="H272" s="223">
        <f>H273</f>
        <v>997.4</v>
      </c>
      <c r="I272" s="223"/>
      <c r="J272" s="223"/>
      <c r="K272" s="223"/>
      <c r="L272" s="223">
        <f t="shared" si="29"/>
        <v>109.3</v>
      </c>
      <c r="M272" s="223"/>
      <c r="N272" s="223">
        <f>N273</f>
        <v>109.3</v>
      </c>
      <c r="O272" s="223"/>
      <c r="P272" s="223"/>
      <c r="Q272" s="223"/>
      <c r="R272" s="223">
        <f t="shared" si="30"/>
        <v>10.958492079406456</v>
      </c>
      <c r="S272" s="223"/>
      <c r="T272" s="223">
        <f t="shared" si="31"/>
        <v>10.958492079406456</v>
      </c>
      <c r="U272" s="223"/>
      <c r="V272" s="223"/>
      <c r="W272" s="223"/>
      <c r="X272" s="223">
        <f t="shared" si="25"/>
        <v>888.1</v>
      </c>
      <c r="Y272" s="223"/>
      <c r="Z272" s="223">
        <f t="shared" si="26"/>
        <v>888.1</v>
      </c>
      <c r="AA272" s="223"/>
      <c r="AB272" s="223"/>
      <c r="AC272" s="123"/>
    </row>
    <row r="273" spans="2:29" s="221" customFormat="1" ht="15">
      <c r="B273" s="219" t="s">
        <v>217</v>
      </c>
      <c r="C273" s="99" t="s">
        <v>85</v>
      </c>
      <c r="D273" s="99" t="s">
        <v>9</v>
      </c>
      <c r="E273" s="99" t="s">
        <v>486</v>
      </c>
      <c r="F273" s="223">
        <f t="shared" si="28"/>
        <v>997.4</v>
      </c>
      <c r="G273" s="223"/>
      <c r="H273" s="223">
        <v>997.4</v>
      </c>
      <c r="I273" s="223"/>
      <c r="J273" s="223"/>
      <c r="K273" s="223"/>
      <c r="L273" s="223">
        <f t="shared" si="29"/>
        <v>109.3</v>
      </c>
      <c r="M273" s="223"/>
      <c r="N273" s="223">
        <v>109.3</v>
      </c>
      <c r="O273" s="223"/>
      <c r="P273" s="223"/>
      <c r="Q273" s="223"/>
      <c r="R273" s="223">
        <f t="shared" si="30"/>
        <v>10.958492079406456</v>
      </c>
      <c r="S273" s="223"/>
      <c r="T273" s="223">
        <f t="shared" si="31"/>
        <v>10.958492079406456</v>
      </c>
      <c r="U273" s="223"/>
      <c r="V273" s="223"/>
      <c r="W273" s="223"/>
      <c r="X273" s="223">
        <f t="shared" si="25"/>
        <v>888.1</v>
      </c>
      <c r="Y273" s="223"/>
      <c r="Z273" s="223">
        <f t="shared" si="26"/>
        <v>888.1</v>
      </c>
      <c r="AA273" s="223"/>
      <c r="AB273" s="223"/>
      <c r="AC273" s="123"/>
    </row>
    <row r="274" spans="2:29" s="221" customFormat="1" ht="60">
      <c r="B274" s="248" t="s">
        <v>565</v>
      </c>
      <c r="C274" s="98" t="s">
        <v>47</v>
      </c>
      <c r="D274" s="98"/>
      <c r="E274" s="98"/>
      <c r="F274" s="123">
        <f t="shared" si="28"/>
        <v>60</v>
      </c>
      <c r="G274" s="123"/>
      <c r="H274" s="123">
        <f>H275</f>
        <v>60</v>
      </c>
      <c r="I274" s="123"/>
      <c r="J274" s="123"/>
      <c r="K274" s="123"/>
      <c r="L274" s="123">
        <f t="shared" si="29"/>
        <v>20.4</v>
      </c>
      <c r="M274" s="123"/>
      <c r="N274" s="123">
        <f>N275</f>
        <v>20.4</v>
      </c>
      <c r="O274" s="123"/>
      <c r="P274" s="223"/>
      <c r="Q274" s="223"/>
      <c r="R274" s="223">
        <f t="shared" si="30"/>
        <v>34</v>
      </c>
      <c r="S274" s="223"/>
      <c r="T274" s="223">
        <f t="shared" si="31"/>
        <v>34</v>
      </c>
      <c r="U274" s="223"/>
      <c r="V274" s="223"/>
      <c r="W274" s="223"/>
      <c r="X274" s="123">
        <f t="shared" si="25"/>
        <v>39.6</v>
      </c>
      <c r="Y274" s="123"/>
      <c r="Z274" s="123">
        <f t="shared" si="26"/>
        <v>39.6</v>
      </c>
      <c r="AA274" s="123"/>
      <c r="AB274" s="123"/>
      <c r="AC274" s="123"/>
    </row>
    <row r="275" spans="2:29" s="224" customFormat="1" ht="57">
      <c r="B275" s="249" t="s">
        <v>46</v>
      </c>
      <c r="C275" s="133" t="s">
        <v>45</v>
      </c>
      <c r="D275" s="99"/>
      <c r="E275" s="99"/>
      <c r="F275" s="223">
        <f t="shared" si="28"/>
        <v>60</v>
      </c>
      <c r="G275" s="223"/>
      <c r="H275" s="223">
        <f>H276</f>
        <v>60</v>
      </c>
      <c r="I275" s="250"/>
      <c r="J275" s="223"/>
      <c r="K275" s="223"/>
      <c r="L275" s="223">
        <f t="shared" si="29"/>
        <v>20.4</v>
      </c>
      <c r="M275" s="223"/>
      <c r="N275" s="223">
        <f>N276</f>
        <v>20.4</v>
      </c>
      <c r="O275" s="250"/>
      <c r="P275" s="223"/>
      <c r="Q275" s="223"/>
      <c r="R275" s="223">
        <f t="shared" si="30"/>
        <v>34</v>
      </c>
      <c r="S275" s="223"/>
      <c r="T275" s="223">
        <f t="shared" si="31"/>
        <v>34</v>
      </c>
      <c r="U275" s="223"/>
      <c r="V275" s="223"/>
      <c r="W275" s="223"/>
      <c r="X275" s="223">
        <f t="shared" si="25"/>
        <v>39.6</v>
      </c>
      <c r="Y275" s="223"/>
      <c r="Z275" s="223">
        <f t="shared" si="26"/>
        <v>39.6</v>
      </c>
      <c r="AA275" s="223"/>
      <c r="AB275" s="223"/>
      <c r="AC275" s="223"/>
    </row>
    <row r="276" spans="2:29" s="224" customFormat="1" ht="28.5">
      <c r="B276" s="219" t="s">
        <v>8</v>
      </c>
      <c r="C276" s="133" t="s">
        <v>45</v>
      </c>
      <c r="D276" s="99" t="s">
        <v>9</v>
      </c>
      <c r="E276" s="99"/>
      <c r="F276" s="223">
        <f t="shared" si="28"/>
        <v>60</v>
      </c>
      <c r="G276" s="223"/>
      <c r="H276" s="223">
        <f>H277</f>
        <v>60</v>
      </c>
      <c r="I276" s="250"/>
      <c r="J276" s="223"/>
      <c r="K276" s="223"/>
      <c r="L276" s="223">
        <f t="shared" si="29"/>
        <v>20.4</v>
      </c>
      <c r="M276" s="223"/>
      <c r="N276" s="223">
        <f>N277</f>
        <v>20.4</v>
      </c>
      <c r="O276" s="250"/>
      <c r="P276" s="223"/>
      <c r="Q276" s="223"/>
      <c r="R276" s="223">
        <f t="shared" si="30"/>
        <v>34</v>
      </c>
      <c r="S276" s="223"/>
      <c r="T276" s="223">
        <f t="shared" si="31"/>
        <v>34</v>
      </c>
      <c r="U276" s="223"/>
      <c r="V276" s="223"/>
      <c r="W276" s="223"/>
      <c r="X276" s="223">
        <f t="shared" si="25"/>
        <v>39.6</v>
      </c>
      <c r="Y276" s="223"/>
      <c r="Z276" s="223">
        <f t="shared" si="26"/>
        <v>39.6</v>
      </c>
      <c r="AA276" s="223"/>
      <c r="AB276" s="223"/>
      <c r="AC276" s="223"/>
    </row>
    <row r="277" spans="2:29" s="224" customFormat="1" ht="14.25">
      <c r="B277" s="219" t="s">
        <v>217</v>
      </c>
      <c r="C277" s="133" t="s">
        <v>45</v>
      </c>
      <c r="D277" s="99" t="s">
        <v>9</v>
      </c>
      <c r="E277" s="99" t="s">
        <v>486</v>
      </c>
      <c r="F277" s="223">
        <f t="shared" si="28"/>
        <v>60</v>
      </c>
      <c r="G277" s="223"/>
      <c r="H277" s="223">
        <v>60</v>
      </c>
      <c r="I277" s="250"/>
      <c r="J277" s="223"/>
      <c r="K277" s="223"/>
      <c r="L277" s="223">
        <f t="shared" si="29"/>
        <v>20.4</v>
      </c>
      <c r="M277" s="223"/>
      <c r="N277" s="223">
        <v>20.4</v>
      </c>
      <c r="O277" s="250"/>
      <c r="P277" s="223"/>
      <c r="Q277" s="223"/>
      <c r="R277" s="223">
        <f t="shared" si="30"/>
        <v>34</v>
      </c>
      <c r="S277" s="223"/>
      <c r="T277" s="223">
        <f t="shared" si="31"/>
        <v>34</v>
      </c>
      <c r="U277" s="223"/>
      <c r="V277" s="223"/>
      <c r="W277" s="223"/>
      <c r="X277" s="223">
        <f t="shared" si="25"/>
        <v>39.6</v>
      </c>
      <c r="Y277" s="223"/>
      <c r="Z277" s="223">
        <f t="shared" si="26"/>
        <v>39.6</v>
      </c>
      <c r="AA277" s="223"/>
      <c r="AB277" s="223"/>
      <c r="AC277" s="223"/>
    </row>
    <row r="278" spans="2:29" s="221" customFormat="1" ht="45">
      <c r="B278" s="251" t="s">
        <v>564</v>
      </c>
      <c r="C278" s="109" t="s">
        <v>563</v>
      </c>
      <c r="D278" s="130"/>
      <c r="E278" s="131"/>
      <c r="F278" s="123">
        <f t="shared" si="28"/>
        <v>8581.5</v>
      </c>
      <c r="G278" s="123"/>
      <c r="H278" s="123"/>
      <c r="I278" s="123">
        <f>I279</f>
        <v>8581.5</v>
      </c>
      <c r="J278" s="123"/>
      <c r="K278" s="123"/>
      <c r="L278" s="123">
        <f t="shared" si="29"/>
        <v>0</v>
      </c>
      <c r="M278" s="123"/>
      <c r="N278" s="123"/>
      <c r="O278" s="123">
        <f>O279</f>
        <v>0</v>
      </c>
      <c r="P278" s="223"/>
      <c r="Q278" s="223"/>
      <c r="R278" s="223">
        <f t="shared" si="30"/>
        <v>0</v>
      </c>
      <c r="S278" s="223"/>
      <c r="T278" s="223"/>
      <c r="U278" s="223">
        <f>O278/I278*100</f>
        <v>0</v>
      </c>
      <c r="V278" s="223"/>
      <c r="W278" s="223"/>
      <c r="X278" s="123">
        <f t="shared" si="25"/>
        <v>8581.5</v>
      </c>
      <c r="Y278" s="123"/>
      <c r="Z278" s="123"/>
      <c r="AA278" s="123">
        <f>I278-O278</f>
        <v>8581.5</v>
      </c>
      <c r="AB278" s="123"/>
      <c r="AC278" s="123"/>
    </row>
    <row r="279" spans="2:29" s="224" customFormat="1" ht="42.75">
      <c r="B279" s="252" t="s">
        <v>566</v>
      </c>
      <c r="C279" s="110" t="s">
        <v>553</v>
      </c>
      <c r="D279" s="111"/>
      <c r="E279" s="132"/>
      <c r="F279" s="223">
        <f t="shared" si="28"/>
        <v>8581.5</v>
      </c>
      <c r="G279" s="223"/>
      <c r="H279" s="223"/>
      <c r="I279" s="223">
        <f>I280</f>
        <v>8581.5</v>
      </c>
      <c r="J279" s="223"/>
      <c r="K279" s="223"/>
      <c r="L279" s="223">
        <f t="shared" si="29"/>
        <v>0</v>
      </c>
      <c r="M279" s="223"/>
      <c r="N279" s="223"/>
      <c r="O279" s="223">
        <f>O280</f>
        <v>0</v>
      </c>
      <c r="P279" s="223"/>
      <c r="Q279" s="223"/>
      <c r="R279" s="223">
        <f t="shared" si="30"/>
        <v>0</v>
      </c>
      <c r="S279" s="223"/>
      <c r="T279" s="223"/>
      <c r="U279" s="223">
        <f>O279/I279*100</f>
        <v>0</v>
      </c>
      <c r="V279" s="223"/>
      <c r="W279" s="223"/>
      <c r="X279" s="223">
        <f t="shared" si="25"/>
        <v>8581.5</v>
      </c>
      <c r="Y279" s="223"/>
      <c r="Z279" s="223"/>
      <c r="AA279" s="223">
        <f>I279-O279</f>
        <v>8581.5</v>
      </c>
      <c r="AB279" s="223"/>
      <c r="AC279" s="223"/>
    </row>
    <row r="280" spans="2:29" s="224" customFormat="1" ht="14.25">
      <c r="B280" s="253" t="s">
        <v>380</v>
      </c>
      <c r="C280" s="110" t="s">
        <v>553</v>
      </c>
      <c r="D280" s="111" t="s">
        <v>1</v>
      </c>
      <c r="E280" s="132"/>
      <c r="F280" s="223">
        <f t="shared" si="28"/>
        <v>8581.5</v>
      </c>
      <c r="G280" s="223"/>
      <c r="H280" s="223"/>
      <c r="I280" s="223">
        <f>I281</f>
        <v>8581.5</v>
      </c>
      <c r="J280" s="223"/>
      <c r="K280" s="223"/>
      <c r="L280" s="223">
        <f t="shared" si="29"/>
        <v>0</v>
      </c>
      <c r="M280" s="223"/>
      <c r="N280" s="223"/>
      <c r="O280" s="223">
        <f>O281</f>
        <v>0</v>
      </c>
      <c r="P280" s="223"/>
      <c r="Q280" s="223"/>
      <c r="R280" s="223">
        <f t="shared" si="30"/>
        <v>0</v>
      </c>
      <c r="S280" s="223"/>
      <c r="T280" s="223"/>
      <c r="U280" s="223">
        <f>O280/I280*100</f>
        <v>0</v>
      </c>
      <c r="V280" s="223"/>
      <c r="W280" s="223"/>
      <c r="X280" s="223">
        <f t="shared" si="25"/>
        <v>8581.5</v>
      </c>
      <c r="Y280" s="223"/>
      <c r="Z280" s="223"/>
      <c r="AA280" s="223">
        <f>I280-O280</f>
        <v>8581.5</v>
      </c>
      <c r="AB280" s="223"/>
      <c r="AC280" s="223"/>
    </row>
    <row r="281" spans="2:29" s="224" customFormat="1" ht="14.25">
      <c r="B281" s="252" t="s">
        <v>309</v>
      </c>
      <c r="C281" s="110" t="s">
        <v>553</v>
      </c>
      <c r="D281" s="110" t="s">
        <v>1</v>
      </c>
      <c r="E281" s="110" t="s">
        <v>308</v>
      </c>
      <c r="F281" s="223">
        <f t="shared" si="28"/>
        <v>8581.5</v>
      </c>
      <c r="G281" s="254"/>
      <c r="H281" s="254"/>
      <c r="I281" s="223">
        <v>8581.5</v>
      </c>
      <c r="J281" s="223"/>
      <c r="K281" s="223"/>
      <c r="L281" s="223">
        <f t="shared" si="29"/>
        <v>0</v>
      </c>
      <c r="M281" s="254"/>
      <c r="N281" s="254"/>
      <c r="O281" s="223">
        <v>0</v>
      </c>
      <c r="P281" s="223"/>
      <c r="Q281" s="223"/>
      <c r="R281" s="223">
        <f t="shared" si="30"/>
        <v>0</v>
      </c>
      <c r="S281" s="223"/>
      <c r="T281" s="223"/>
      <c r="U281" s="223">
        <f>O281/I281*100</f>
        <v>0</v>
      </c>
      <c r="V281" s="223"/>
      <c r="W281" s="223"/>
      <c r="X281" s="223">
        <f t="shared" si="25"/>
        <v>8581.5</v>
      </c>
      <c r="Y281" s="223"/>
      <c r="Z281" s="223"/>
      <c r="AA281" s="223">
        <f>I281-O281</f>
        <v>8581.5</v>
      </c>
      <c r="AB281" s="223"/>
      <c r="AC281" s="223"/>
    </row>
    <row r="282" spans="2:23" s="224" customFormat="1" ht="14.25">
      <c r="B282" s="227"/>
      <c r="C282" s="228"/>
      <c r="D282" s="229"/>
      <c r="E282" s="230"/>
      <c r="F282" s="231"/>
      <c r="G282" s="231"/>
      <c r="H282" s="231"/>
      <c r="R282" s="232"/>
      <c r="S282" s="232"/>
      <c r="T282" s="232"/>
      <c r="U282" s="232"/>
      <c r="V282" s="232"/>
      <c r="W282" s="232"/>
    </row>
    <row r="283" spans="2:23" s="224" customFormat="1" ht="14.25">
      <c r="B283" s="227"/>
      <c r="C283" s="228"/>
      <c r="D283" s="229"/>
      <c r="E283" s="230"/>
      <c r="R283" s="232"/>
      <c r="S283" s="232"/>
      <c r="T283" s="232"/>
      <c r="U283" s="232"/>
      <c r="V283" s="232"/>
      <c r="W283" s="232"/>
    </row>
    <row r="284" spans="2:23" s="224" customFormat="1" ht="14.25">
      <c r="B284" s="227"/>
      <c r="C284" s="228"/>
      <c r="D284" s="229"/>
      <c r="E284" s="228"/>
      <c r="N284" s="232"/>
      <c r="R284" s="232"/>
      <c r="S284" s="232"/>
      <c r="T284" s="232"/>
      <c r="U284" s="232"/>
      <c r="V284" s="232"/>
      <c r="W284" s="232"/>
    </row>
    <row r="285" spans="2:23" s="224" customFormat="1" ht="14.25">
      <c r="B285" s="227"/>
      <c r="C285" s="230"/>
      <c r="D285" s="229"/>
      <c r="E285" s="230"/>
      <c r="H285" s="232"/>
      <c r="N285" s="232"/>
      <c r="R285" s="232"/>
      <c r="S285" s="232"/>
      <c r="T285" s="232"/>
      <c r="U285" s="232"/>
      <c r="V285" s="232"/>
      <c r="W285" s="232"/>
    </row>
    <row r="286" spans="2:23" s="224" customFormat="1" ht="14.25">
      <c r="B286" s="227"/>
      <c r="C286" s="233"/>
      <c r="D286" s="234"/>
      <c r="E286" s="233"/>
      <c r="R286" s="232"/>
      <c r="S286" s="232"/>
      <c r="T286" s="232"/>
      <c r="U286" s="232"/>
      <c r="V286" s="232"/>
      <c r="W286" s="232"/>
    </row>
    <row r="287" spans="2:23" s="224" customFormat="1" ht="14.25">
      <c r="B287" s="227"/>
      <c r="C287" s="233"/>
      <c r="D287" s="234"/>
      <c r="E287" s="233"/>
      <c r="R287" s="232"/>
      <c r="S287" s="232"/>
      <c r="T287" s="232"/>
      <c r="U287" s="232"/>
      <c r="V287" s="232"/>
      <c r="W287" s="232"/>
    </row>
    <row r="288" spans="2:23" s="224" customFormat="1" ht="14.25">
      <c r="B288" s="227"/>
      <c r="C288" s="233"/>
      <c r="D288" s="234"/>
      <c r="E288" s="233"/>
      <c r="R288" s="232"/>
      <c r="S288" s="232"/>
      <c r="T288" s="232"/>
      <c r="U288" s="232"/>
      <c r="V288" s="232"/>
      <c r="W288" s="232"/>
    </row>
    <row r="289" spans="2:23" s="224" customFormat="1" ht="14.25">
      <c r="B289" s="227"/>
      <c r="C289" s="233"/>
      <c r="D289" s="234"/>
      <c r="E289" s="233"/>
      <c r="R289" s="232"/>
      <c r="S289" s="232"/>
      <c r="T289" s="232"/>
      <c r="U289" s="232"/>
      <c r="V289" s="232"/>
      <c r="W289" s="232"/>
    </row>
    <row r="290" spans="2:23" s="224" customFormat="1" ht="14.25">
      <c r="B290" s="227"/>
      <c r="C290" s="233"/>
      <c r="D290" s="234"/>
      <c r="E290" s="233"/>
      <c r="R290" s="232"/>
      <c r="S290" s="232"/>
      <c r="T290" s="232"/>
      <c r="U290" s="232"/>
      <c r="V290" s="232"/>
      <c r="W290" s="232"/>
    </row>
    <row r="291" spans="2:23" s="224" customFormat="1" ht="14.25">
      <c r="B291" s="227"/>
      <c r="C291" s="233"/>
      <c r="D291" s="234"/>
      <c r="E291" s="233"/>
      <c r="R291" s="232"/>
      <c r="S291" s="232"/>
      <c r="T291" s="232"/>
      <c r="U291" s="232"/>
      <c r="V291" s="232"/>
      <c r="W291" s="232"/>
    </row>
    <row r="292" spans="2:23" s="224" customFormat="1" ht="14.25">
      <c r="B292" s="227"/>
      <c r="C292" s="233"/>
      <c r="D292" s="234"/>
      <c r="E292" s="233"/>
      <c r="R292" s="232"/>
      <c r="S292" s="232"/>
      <c r="T292" s="232"/>
      <c r="U292" s="232"/>
      <c r="V292" s="232"/>
      <c r="W292" s="232"/>
    </row>
    <row r="293" spans="2:23" s="224" customFormat="1" ht="14.25">
      <c r="B293" s="227"/>
      <c r="C293" s="233"/>
      <c r="D293" s="234"/>
      <c r="E293" s="233"/>
      <c r="R293" s="232"/>
      <c r="S293" s="232"/>
      <c r="T293" s="232"/>
      <c r="U293" s="232"/>
      <c r="V293" s="232"/>
      <c r="W293" s="232"/>
    </row>
    <row r="294" spans="2:23" s="224" customFormat="1" ht="14.25">
      <c r="B294" s="227"/>
      <c r="C294" s="233"/>
      <c r="D294" s="234"/>
      <c r="E294" s="233"/>
      <c r="R294" s="232"/>
      <c r="S294" s="232"/>
      <c r="T294" s="232"/>
      <c r="U294" s="232"/>
      <c r="V294" s="232"/>
      <c r="W294" s="232"/>
    </row>
    <row r="323" ht="15">
      <c r="B323" s="87"/>
    </row>
    <row r="324" ht="15">
      <c r="B324" s="87"/>
    </row>
    <row r="325" spans="2:9" ht="15">
      <c r="B325" s="87"/>
      <c r="I325" s="71"/>
    </row>
    <row r="326" ht="15">
      <c r="B326" s="87"/>
    </row>
    <row r="327" ht="15">
      <c r="B327" s="87"/>
    </row>
    <row r="328" ht="15">
      <c r="B328" s="87"/>
    </row>
    <row r="329" ht="15">
      <c r="B329" s="87"/>
    </row>
    <row r="330" ht="15">
      <c r="B330" s="87"/>
    </row>
    <row r="331" ht="15">
      <c r="B331" s="87"/>
    </row>
    <row r="332" ht="15">
      <c r="B332" s="87"/>
    </row>
    <row r="333" ht="15">
      <c r="B333" s="87"/>
    </row>
    <row r="334" spans="2:7" ht="15">
      <c r="B334" s="87"/>
      <c r="F334" s="71"/>
      <c r="G334" s="71"/>
    </row>
    <row r="335" ht="15">
      <c r="B335" s="87"/>
    </row>
    <row r="336" ht="15">
      <c r="B336" s="87"/>
    </row>
    <row r="337" ht="15">
      <c r="B337" s="87"/>
    </row>
    <row r="338" ht="15">
      <c r="B338" s="87"/>
    </row>
    <row r="339" ht="15">
      <c r="B339" s="87"/>
    </row>
    <row r="340" ht="15">
      <c r="B340" s="87"/>
    </row>
    <row r="341" ht="15">
      <c r="B341" s="87"/>
    </row>
    <row r="342" ht="15">
      <c r="B342" s="87"/>
    </row>
    <row r="343" ht="15">
      <c r="B343" s="87"/>
    </row>
    <row r="344" ht="15">
      <c r="B344" s="87"/>
    </row>
    <row r="345" ht="15">
      <c r="B345" s="87"/>
    </row>
    <row r="346" ht="15">
      <c r="B346" s="87"/>
    </row>
    <row r="347" ht="15">
      <c r="B347" s="87"/>
    </row>
    <row r="348" ht="15">
      <c r="B348" s="87"/>
    </row>
    <row r="349" ht="15">
      <c r="B349" s="87"/>
    </row>
    <row r="350" ht="15">
      <c r="B350" s="87"/>
    </row>
    <row r="351" ht="15">
      <c r="B351" s="87"/>
    </row>
    <row r="352" ht="15">
      <c r="B352" s="87"/>
    </row>
    <row r="353" ht="15">
      <c r="B353" s="87"/>
    </row>
    <row r="354" ht="15">
      <c r="B354" s="87"/>
    </row>
    <row r="355" ht="15">
      <c r="B355" s="87"/>
    </row>
    <row r="356" ht="15">
      <c r="B356" s="87"/>
    </row>
    <row r="357" ht="15">
      <c r="B357" s="87"/>
    </row>
    <row r="358" ht="15">
      <c r="B358" s="87"/>
    </row>
    <row r="359" ht="15">
      <c r="B359" s="87"/>
    </row>
    <row r="360" ht="15">
      <c r="B360" s="87"/>
    </row>
    <row r="361" ht="15">
      <c r="B361" s="87"/>
    </row>
    <row r="362" ht="15">
      <c r="B362" s="87"/>
    </row>
    <row r="363" ht="15">
      <c r="B363" s="87"/>
    </row>
    <row r="364" ht="15">
      <c r="B364" s="87"/>
    </row>
    <row r="365" ht="15">
      <c r="B365" s="87"/>
    </row>
    <row r="366" ht="15">
      <c r="B366" s="87"/>
    </row>
    <row r="367" ht="15">
      <c r="B367" s="87"/>
    </row>
    <row r="368" ht="15">
      <c r="B368" s="87"/>
    </row>
    <row r="369" ht="15">
      <c r="B369" s="87"/>
    </row>
    <row r="370" ht="15">
      <c r="B370" s="87"/>
    </row>
    <row r="371" ht="15">
      <c r="B371" s="87"/>
    </row>
    <row r="372" ht="15">
      <c r="B372" s="87"/>
    </row>
    <row r="373" ht="15">
      <c r="B373" s="87"/>
    </row>
    <row r="374" ht="15">
      <c r="B374" s="87"/>
    </row>
    <row r="375" ht="15">
      <c r="B375" s="87"/>
    </row>
    <row r="376" ht="15">
      <c r="B376" s="87"/>
    </row>
    <row r="377" ht="15">
      <c r="B377" s="87"/>
    </row>
    <row r="378" ht="15">
      <c r="B378" s="87"/>
    </row>
    <row r="379" ht="15">
      <c r="B379" s="87"/>
    </row>
    <row r="380" ht="15">
      <c r="B380" s="87"/>
    </row>
    <row r="381" ht="15">
      <c r="B381" s="87"/>
    </row>
    <row r="382" ht="15">
      <c r="B382" s="87"/>
    </row>
    <row r="383" ht="15">
      <c r="B383" s="87"/>
    </row>
    <row r="384" ht="15">
      <c r="B384" s="87"/>
    </row>
    <row r="385" ht="15">
      <c r="B385" s="87"/>
    </row>
    <row r="386" ht="15">
      <c r="B386" s="87"/>
    </row>
    <row r="387" ht="15">
      <c r="B387" s="87"/>
    </row>
    <row r="388" ht="15">
      <c r="B388" s="87"/>
    </row>
    <row r="389" ht="15">
      <c r="B389" s="87"/>
    </row>
    <row r="390" ht="15">
      <c r="B390" s="87"/>
    </row>
    <row r="391" ht="15">
      <c r="B391" s="87"/>
    </row>
    <row r="392" ht="15">
      <c r="B392" s="87"/>
    </row>
    <row r="393" ht="15">
      <c r="B393" s="87"/>
    </row>
    <row r="394" ht="15">
      <c r="B394" s="87"/>
    </row>
    <row r="395" ht="15">
      <c r="B395" s="87"/>
    </row>
    <row r="396" ht="15">
      <c r="B396" s="87"/>
    </row>
    <row r="397" ht="15">
      <c r="B397" s="87"/>
    </row>
    <row r="398" ht="15">
      <c r="B398" s="87"/>
    </row>
    <row r="399" ht="15">
      <c r="B399" s="87"/>
    </row>
    <row r="400" ht="15">
      <c r="B400" s="87"/>
    </row>
    <row r="401" ht="15">
      <c r="B401" s="87"/>
    </row>
    <row r="402" ht="15">
      <c r="B402" s="87"/>
    </row>
    <row r="403" ht="15">
      <c r="B403" s="87"/>
    </row>
    <row r="404" ht="15">
      <c r="B404" s="87"/>
    </row>
    <row r="405" ht="15">
      <c r="B405" s="87"/>
    </row>
    <row r="406" ht="15">
      <c r="B406" s="87"/>
    </row>
    <row r="407" ht="15">
      <c r="B407" s="87"/>
    </row>
  </sheetData>
  <mergeCells count="9">
    <mergeCell ref="X9:AC9"/>
    <mergeCell ref="R9:W9"/>
    <mergeCell ref="L9:Q9"/>
    <mergeCell ref="F9:K9"/>
    <mergeCell ref="C9:C10"/>
    <mergeCell ref="D9:D10"/>
    <mergeCell ref="E9:E10"/>
    <mergeCell ref="B9:B10"/>
    <mergeCell ref="B7:AC7"/>
  </mergeCells>
  <printOptions/>
  <pageMargins left="0.2" right="0.19" top="0.56" bottom="0.27" header="0.2" footer="0.2"/>
  <pageSetup horizontalDpi="600" verticalDpi="600" orientation="landscape" paperSize="9" scale="46" r:id="rId1"/>
  <rowBreaks count="3" manualBreakCount="3">
    <brk id="36" min="1" max="28" man="1"/>
    <brk id="70" min="1" max="28" man="1"/>
    <brk id="108" min="1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2:F16"/>
  <sheetViews>
    <sheetView workbookViewId="0" topLeftCell="A1">
      <selection activeCell="B8" sqref="B8:D8"/>
    </sheetView>
  </sheetViews>
  <sheetFormatPr defaultColWidth="9.00390625" defaultRowHeight="12.75"/>
  <cols>
    <col min="1" max="1" width="15.25390625" style="2" customWidth="1"/>
    <col min="2" max="2" width="49.875" style="2" customWidth="1"/>
    <col min="3" max="3" width="12.375" style="2" customWidth="1"/>
    <col min="4" max="4" width="33.375" style="2" customWidth="1"/>
    <col min="5" max="16384" width="9.125" style="2" customWidth="1"/>
  </cols>
  <sheetData>
    <row r="2" ht="15.75">
      <c r="D2" s="4"/>
    </row>
    <row r="3" ht="15.75">
      <c r="D3" s="61" t="s">
        <v>396</v>
      </c>
    </row>
    <row r="4" ht="15">
      <c r="D4" s="6" t="s">
        <v>133</v>
      </c>
    </row>
    <row r="5" ht="15">
      <c r="D5" s="6" t="s">
        <v>151</v>
      </c>
    </row>
    <row r="7" spans="2:6" ht="15.75">
      <c r="B7" s="207" t="s">
        <v>253</v>
      </c>
      <c r="C7" s="207"/>
      <c r="D7" s="207"/>
      <c r="F7" s="11"/>
    </row>
    <row r="8" spans="2:6" ht="15.75">
      <c r="B8" s="207" t="s">
        <v>261</v>
      </c>
      <c r="C8" s="207"/>
      <c r="D8" s="207"/>
      <c r="F8" s="11"/>
    </row>
    <row r="9" spans="2:4" ht="15.75">
      <c r="B9" s="188"/>
      <c r="D9" s="6" t="s">
        <v>254</v>
      </c>
    </row>
    <row r="10" spans="1:6" ht="37.5" customHeight="1">
      <c r="A10" s="66" t="s">
        <v>255</v>
      </c>
      <c r="B10" s="66" t="s">
        <v>256</v>
      </c>
      <c r="C10" s="192" t="s">
        <v>262</v>
      </c>
      <c r="D10" s="66" t="s">
        <v>257</v>
      </c>
      <c r="E10" s="189"/>
      <c r="F10" s="189"/>
    </row>
    <row r="11" spans="1:6" ht="30">
      <c r="A11" s="190">
        <v>41779</v>
      </c>
      <c r="B11" s="20" t="s">
        <v>258</v>
      </c>
      <c r="C11" s="64">
        <v>15</v>
      </c>
      <c r="D11" s="36" t="s">
        <v>263</v>
      </c>
      <c r="E11" s="189"/>
      <c r="F11" s="189"/>
    </row>
    <row r="12" spans="1:4" ht="15.75">
      <c r="A12" s="191" t="s">
        <v>259</v>
      </c>
      <c r="B12" s="52"/>
      <c r="C12" s="198">
        <f>C11</f>
        <v>15</v>
      </c>
      <c r="D12" s="52"/>
    </row>
    <row r="15" spans="1:4" ht="15">
      <c r="A15" s="189"/>
      <c r="B15" s="189"/>
      <c r="C15" s="189"/>
      <c r="D15" s="189"/>
    </row>
    <row r="16" spans="1:4" ht="15">
      <c r="A16" s="189"/>
      <c r="B16" s="189"/>
      <c r="C16" s="189"/>
      <c r="D16" s="189"/>
    </row>
  </sheetData>
  <mergeCells count="2">
    <mergeCell ref="B7:D7"/>
    <mergeCell ref="B8:D8"/>
  </mergeCells>
  <printOptions/>
  <pageMargins left="0.75" right="0.24" top="0.58" bottom="1" header="0.5" footer="0.5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>
    <tabColor indexed="10"/>
  </sheetPr>
  <dimension ref="A1:E18"/>
  <sheetViews>
    <sheetView workbookViewId="0" topLeftCell="A1">
      <selection activeCell="E23" sqref="E23"/>
    </sheetView>
  </sheetViews>
  <sheetFormatPr defaultColWidth="9.00390625" defaultRowHeight="12.75"/>
  <cols>
    <col min="1" max="1" width="32.75390625" style="2" customWidth="1"/>
    <col min="2" max="2" width="14.00390625" style="2" customWidth="1"/>
    <col min="3" max="3" width="13.25390625" style="2" customWidth="1"/>
    <col min="4" max="4" width="14.25390625" style="2" customWidth="1"/>
    <col min="5" max="5" width="16.375" style="2" customWidth="1"/>
    <col min="6" max="16384" width="9.125" style="2" customWidth="1"/>
  </cols>
  <sheetData>
    <row r="1" spans="1:3" ht="15.75">
      <c r="A1" s="3"/>
      <c r="B1" s="3"/>
      <c r="C1" s="5"/>
    </row>
    <row r="2" spans="1:5" ht="15.75">
      <c r="A2" s="5"/>
      <c r="C2" s="5"/>
      <c r="E2" s="61" t="s">
        <v>264</v>
      </c>
    </row>
    <row r="3" spans="1:5" ht="15">
      <c r="A3" s="5"/>
      <c r="C3" s="5"/>
      <c r="E3" s="6" t="s">
        <v>133</v>
      </c>
    </row>
    <row r="4" spans="1:5" ht="15">
      <c r="A4" s="5"/>
      <c r="C4" s="5"/>
      <c r="E4" s="6" t="s">
        <v>151</v>
      </c>
    </row>
    <row r="5" ht="15">
      <c r="A5" s="6"/>
    </row>
    <row r="6" spans="1:5" ht="31.5" customHeight="1">
      <c r="A6" s="208" t="s">
        <v>246</v>
      </c>
      <c r="B6" s="208"/>
      <c r="C6" s="208"/>
      <c r="D6" s="208"/>
      <c r="E6" s="208"/>
    </row>
    <row r="8" spans="1:5" ht="15">
      <c r="A8" s="62"/>
      <c r="B8" s="62"/>
      <c r="C8" s="62"/>
      <c r="D8" s="62"/>
      <c r="E8" s="62"/>
    </row>
    <row r="9" spans="1:5" ht="46.5" customHeight="1">
      <c r="A9" s="60" t="s">
        <v>428</v>
      </c>
      <c r="B9" s="60" t="s">
        <v>388</v>
      </c>
      <c r="C9" s="60" t="s">
        <v>389</v>
      </c>
      <c r="D9" s="60" t="s">
        <v>52</v>
      </c>
      <c r="E9" s="60" t="s">
        <v>390</v>
      </c>
    </row>
    <row r="10" spans="1:5" ht="15">
      <c r="A10" s="52" t="s">
        <v>500</v>
      </c>
      <c r="B10" s="63">
        <v>738.8</v>
      </c>
      <c r="C10" s="64">
        <v>430.5</v>
      </c>
      <c r="D10" s="64">
        <f aca="true" t="shared" si="0" ref="D10:D18">C10/B10*100</f>
        <v>58.270167839740125</v>
      </c>
      <c r="E10" s="64">
        <f aca="true" t="shared" si="1" ref="E10:E18">B10-C10</f>
        <v>308.29999999999995</v>
      </c>
    </row>
    <row r="11" spans="1:5" ht="15">
      <c r="A11" s="52" t="s">
        <v>465</v>
      </c>
      <c r="B11" s="65">
        <v>906.8</v>
      </c>
      <c r="C11" s="64">
        <v>529.2</v>
      </c>
      <c r="D11" s="64">
        <f t="shared" si="0"/>
        <v>58.35906484340539</v>
      </c>
      <c r="E11" s="64">
        <f t="shared" si="1"/>
        <v>377.5999999999999</v>
      </c>
    </row>
    <row r="12" spans="1:5" ht="15">
      <c r="A12" s="52" t="s">
        <v>392</v>
      </c>
      <c r="B12" s="65">
        <v>896.5</v>
      </c>
      <c r="C12" s="64">
        <v>522.9</v>
      </c>
      <c r="D12" s="64">
        <f t="shared" si="0"/>
        <v>58.32682654768544</v>
      </c>
      <c r="E12" s="64">
        <f t="shared" si="1"/>
        <v>373.6</v>
      </c>
    </row>
    <row r="13" spans="1:5" ht="15">
      <c r="A13" s="52" t="s">
        <v>466</v>
      </c>
      <c r="B13" s="65">
        <v>983.9</v>
      </c>
      <c r="C13" s="64">
        <v>574</v>
      </c>
      <c r="D13" s="64">
        <f t="shared" si="0"/>
        <v>58.33926212013416</v>
      </c>
      <c r="E13" s="64">
        <f t="shared" si="1"/>
        <v>409.9</v>
      </c>
    </row>
    <row r="14" spans="1:5" ht="15">
      <c r="A14" s="52" t="s">
        <v>393</v>
      </c>
      <c r="B14" s="65">
        <v>1545.4</v>
      </c>
      <c r="C14" s="64">
        <v>901.6</v>
      </c>
      <c r="D14" s="64">
        <f t="shared" si="0"/>
        <v>58.34088261938657</v>
      </c>
      <c r="E14" s="64">
        <f t="shared" si="1"/>
        <v>643.8000000000001</v>
      </c>
    </row>
    <row r="15" spans="1:5" ht="15">
      <c r="A15" s="52" t="s">
        <v>467</v>
      </c>
      <c r="B15" s="65">
        <v>1287.4</v>
      </c>
      <c r="C15" s="64">
        <v>751.1</v>
      </c>
      <c r="D15" s="64">
        <f t="shared" si="0"/>
        <v>58.34239552586609</v>
      </c>
      <c r="E15" s="64">
        <f t="shared" si="1"/>
        <v>536.3000000000001</v>
      </c>
    </row>
    <row r="16" spans="1:5" ht="15">
      <c r="A16" s="52" t="s">
        <v>394</v>
      </c>
      <c r="B16" s="65">
        <v>553.9</v>
      </c>
      <c r="C16" s="64">
        <v>323.1</v>
      </c>
      <c r="D16" s="64">
        <f t="shared" si="0"/>
        <v>58.33182884997292</v>
      </c>
      <c r="E16" s="64">
        <f t="shared" si="1"/>
        <v>230.79999999999995</v>
      </c>
    </row>
    <row r="17" spans="1:5" ht="15">
      <c r="A17" s="52" t="s">
        <v>395</v>
      </c>
      <c r="B17" s="65">
        <v>965.7</v>
      </c>
      <c r="C17" s="64">
        <v>563.5</v>
      </c>
      <c r="D17" s="64">
        <f t="shared" si="0"/>
        <v>58.35145490317903</v>
      </c>
      <c r="E17" s="64">
        <f t="shared" si="1"/>
        <v>402.20000000000005</v>
      </c>
    </row>
    <row r="18" spans="1:5" s="11" customFormat="1" ht="15.75">
      <c r="A18" s="10" t="s">
        <v>468</v>
      </c>
      <c r="B18" s="66">
        <f>B10+B11+B12+B13+B14+B15+B16+B17</f>
        <v>7878.399999999999</v>
      </c>
      <c r="C18" s="67">
        <f>C10+C11+C12+C13+C14+C15+C16+C17</f>
        <v>4595.9</v>
      </c>
      <c r="D18" s="67">
        <f t="shared" si="0"/>
        <v>58.335448822095856</v>
      </c>
      <c r="E18" s="67">
        <f t="shared" si="1"/>
        <v>3282.499999999999</v>
      </c>
    </row>
  </sheetData>
  <mergeCells count="1">
    <mergeCell ref="A6:E6"/>
  </mergeCells>
  <printOptions/>
  <pageMargins left="0.75" right="0.38" top="0.5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8">
    <tabColor indexed="10"/>
  </sheetPr>
  <dimension ref="B1:F16"/>
  <sheetViews>
    <sheetView workbookViewId="0" topLeftCell="A1">
      <selection activeCell="D26" sqref="D26"/>
    </sheetView>
  </sheetViews>
  <sheetFormatPr defaultColWidth="9.00390625" defaultRowHeight="12.75"/>
  <cols>
    <col min="1" max="1" width="6.75390625" style="2" customWidth="1"/>
    <col min="2" max="2" width="38.75390625" style="2" customWidth="1"/>
    <col min="3" max="3" width="16.75390625" style="2" customWidth="1"/>
    <col min="4" max="4" width="14.25390625" style="2" customWidth="1"/>
    <col min="5" max="5" width="16.375" style="2" customWidth="1"/>
    <col min="6" max="6" width="18.875" style="2" customWidth="1"/>
    <col min="7" max="16384" width="9.125" style="2" customWidth="1"/>
  </cols>
  <sheetData>
    <row r="1" ht="15.75">
      <c r="F1" s="4" t="s">
        <v>271</v>
      </c>
    </row>
    <row r="2" ht="15">
      <c r="F2" s="6" t="s">
        <v>133</v>
      </c>
    </row>
    <row r="3" ht="15">
      <c r="F3" s="6" t="s">
        <v>151</v>
      </c>
    </row>
    <row r="4" ht="15">
      <c r="B4" s="6"/>
    </row>
    <row r="5" spans="2:6" ht="36" customHeight="1">
      <c r="B5" s="209" t="s">
        <v>266</v>
      </c>
      <c r="C5" s="209"/>
      <c r="D5" s="209"/>
      <c r="E5" s="209"/>
      <c r="F5" s="209"/>
    </row>
    <row r="6" ht="15">
      <c r="B6" s="56"/>
    </row>
    <row r="7" spans="2:6" ht="45">
      <c r="B7" s="60" t="s">
        <v>319</v>
      </c>
      <c r="C7" s="60" t="s">
        <v>388</v>
      </c>
      <c r="D7" s="60" t="s">
        <v>389</v>
      </c>
      <c r="E7" s="60" t="s">
        <v>52</v>
      </c>
      <c r="F7" s="60" t="s">
        <v>390</v>
      </c>
    </row>
    <row r="8" spans="2:6" ht="15">
      <c r="B8" s="52" t="s">
        <v>465</v>
      </c>
      <c r="C8" s="54">
        <v>65</v>
      </c>
      <c r="D8" s="54">
        <v>65</v>
      </c>
      <c r="E8" s="54">
        <f>D8/C8*100</f>
        <v>100</v>
      </c>
      <c r="F8" s="54">
        <f>C8-D8</f>
        <v>0</v>
      </c>
    </row>
    <row r="9" spans="2:6" ht="15">
      <c r="B9" s="52" t="s">
        <v>392</v>
      </c>
      <c r="C9" s="54">
        <v>5</v>
      </c>
      <c r="D9" s="54">
        <v>5</v>
      </c>
      <c r="E9" s="54">
        <f aca="true" t="shared" si="0" ref="E9:E16">D9/C9*100</f>
        <v>100</v>
      </c>
      <c r="F9" s="54">
        <f aca="true" t="shared" si="1" ref="F9:F16">C9-D9</f>
        <v>0</v>
      </c>
    </row>
    <row r="10" spans="2:6" ht="15">
      <c r="B10" s="58" t="s">
        <v>466</v>
      </c>
      <c r="C10" s="54">
        <v>205.9</v>
      </c>
      <c r="D10" s="54">
        <v>205.9</v>
      </c>
      <c r="E10" s="54">
        <f t="shared" si="0"/>
        <v>100</v>
      </c>
      <c r="F10" s="54">
        <f t="shared" si="1"/>
        <v>0</v>
      </c>
    </row>
    <row r="11" spans="2:6" ht="15">
      <c r="B11" s="58" t="s">
        <v>393</v>
      </c>
      <c r="C11" s="54">
        <v>5</v>
      </c>
      <c r="D11" s="54">
        <v>5</v>
      </c>
      <c r="E11" s="54">
        <f t="shared" si="0"/>
        <v>100</v>
      </c>
      <c r="F11" s="54">
        <f t="shared" si="1"/>
        <v>0</v>
      </c>
    </row>
    <row r="12" spans="2:6" ht="15">
      <c r="B12" s="58" t="s">
        <v>467</v>
      </c>
      <c r="C12" s="54">
        <v>75</v>
      </c>
      <c r="D12" s="54">
        <v>75</v>
      </c>
      <c r="E12" s="54">
        <f t="shared" si="0"/>
        <v>100</v>
      </c>
      <c r="F12" s="54">
        <f t="shared" si="1"/>
        <v>0</v>
      </c>
    </row>
    <row r="13" spans="2:6" ht="15">
      <c r="B13" s="58" t="s">
        <v>394</v>
      </c>
      <c r="C13" s="54">
        <v>287.9</v>
      </c>
      <c r="D13" s="54">
        <v>287.9</v>
      </c>
      <c r="E13" s="54">
        <f t="shared" si="0"/>
        <v>100</v>
      </c>
      <c r="F13" s="54">
        <f t="shared" si="1"/>
        <v>0</v>
      </c>
    </row>
    <row r="14" spans="2:6" ht="15">
      <c r="B14" s="58" t="s">
        <v>395</v>
      </c>
      <c r="C14" s="54">
        <v>5</v>
      </c>
      <c r="D14" s="54">
        <v>5</v>
      </c>
      <c r="E14" s="54">
        <f t="shared" si="0"/>
        <v>100</v>
      </c>
      <c r="F14" s="54">
        <f t="shared" si="1"/>
        <v>0</v>
      </c>
    </row>
    <row r="15" spans="2:6" ht="15">
      <c r="B15" s="52" t="s">
        <v>272</v>
      </c>
      <c r="C15" s="54">
        <v>631.8</v>
      </c>
      <c r="D15" s="54">
        <v>0</v>
      </c>
      <c r="E15" s="54">
        <f t="shared" si="0"/>
        <v>0</v>
      </c>
      <c r="F15" s="54">
        <f t="shared" si="1"/>
        <v>631.8</v>
      </c>
    </row>
    <row r="16" spans="2:6" s="11" customFormat="1" ht="15.75">
      <c r="B16" s="10" t="s">
        <v>468</v>
      </c>
      <c r="C16" s="53">
        <f>C8+C9+C10+C11+C12+C13+C14+C15</f>
        <v>1280.6</v>
      </c>
      <c r="D16" s="53">
        <f>D8+D9+D10+D11+D12+D13+D14+D15</f>
        <v>648.8</v>
      </c>
      <c r="E16" s="53">
        <f t="shared" si="0"/>
        <v>50.663751366546926</v>
      </c>
      <c r="F16" s="53">
        <f t="shared" si="1"/>
        <v>631.8</v>
      </c>
    </row>
  </sheetData>
  <mergeCells count="1">
    <mergeCell ref="B5:F5"/>
  </mergeCells>
  <printOptions/>
  <pageMargins left="0.75" right="0.26" top="0.64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</dc:creator>
  <cp:keywords/>
  <dc:description/>
  <cp:lastModifiedBy>Admin</cp:lastModifiedBy>
  <cp:lastPrinted>2014-08-28T09:26:57Z</cp:lastPrinted>
  <dcterms:created xsi:type="dcterms:W3CDTF">2005-12-07T07:18:17Z</dcterms:created>
  <dcterms:modified xsi:type="dcterms:W3CDTF">2014-08-28T14:27:12Z</dcterms:modified>
  <cp:category/>
  <cp:version/>
  <cp:contentType/>
  <cp:contentStatus/>
</cp:coreProperties>
</file>